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510" windowWidth="19440" windowHeight="9165" tabRatio="513"/>
  </bookViews>
  <sheets>
    <sheet name="Dati" sheetId="1" r:id="rId1"/>
    <sheet name="Note_Fonti_Calcolo" sheetId="6" r:id="rId2"/>
  </sheets>
  <calcPr calcId="145621"/>
</workbook>
</file>

<file path=xl/calcChain.xml><?xml version="1.0" encoding="utf-8"?>
<calcChain xmlns="http://schemas.openxmlformats.org/spreadsheetml/2006/main">
  <c r="F65" i="1" l="1"/>
  <c r="D115" i="1" l="1"/>
  <c r="AI49" i="1"/>
  <c r="E111" i="1" l="1"/>
  <c r="D111" i="1"/>
  <c r="C111" i="1"/>
  <c r="K65" i="1" l="1"/>
  <c r="J133" i="1" l="1"/>
  <c r="J113" i="1" l="1"/>
  <c r="A1" i="6"/>
  <c r="D116" i="1" l="1"/>
  <c r="C116" i="1"/>
  <c r="C115" i="1"/>
  <c r="D110" i="1"/>
  <c r="C110" i="1"/>
  <c r="D109" i="1"/>
  <c r="C109" i="1"/>
  <c r="D108" i="1"/>
  <c r="C108" i="1"/>
  <c r="D107" i="1"/>
  <c r="C107" i="1"/>
  <c r="D106" i="1"/>
  <c r="C106" i="1"/>
  <c r="D105" i="1"/>
  <c r="C105" i="1"/>
  <c r="D102" i="1"/>
  <c r="C102" i="1"/>
  <c r="D101" i="1"/>
  <c r="C101" i="1"/>
  <c r="D100" i="1"/>
  <c r="C100" i="1"/>
  <c r="D99" i="1"/>
  <c r="C99" i="1"/>
  <c r="D98" i="1"/>
  <c r="C98" i="1"/>
  <c r="D97" i="1"/>
  <c r="C97" i="1"/>
  <c r="D96" i="1"/>
  <c r="C96" i="1"/>
  <c r="D95" i="1"/>
  <c r="C95" i="1"/>
  <c r="D94" i="1"/>
  <c r="C94" i="1"/>
  <c r="D93" i="1"/>
  <c r="C93" i="1"/>
  <c r="D92" i="1"/>
  <c r="C92" i="1"/>
  <c r="D91" i="1"/>
  <c r="C91" i="1"/>
  <c r="D90" i="1"/>
  <c r="C90" i="1"/>
  <c r="D89" i="1"/>
  <c r="C89" i="1"/>
  <c r="D88" i="1"/>
  <c r="C88" i="1"/>
  <c r="D87" i="1"/>
  <c r="C87" i="1"/>
  <c r="D86" i="1"/>
  <c r="C86" i="1"/>
  <c r="D85" i="1"/>
  <c r="C85" i="1"/>
  <c r="D84" i="1"/>
  <c r="C84" i="1"/>
  <c r="D83" i="1"/>
  <c r="C83" i="1"/>
  <c r="D82" i="1"/>
  <c r="C82" i="1"/>
  <c r="D81" i="1"/>
  <c r="C81" i="1"/>
  <c r="D80" i="1"/>
  <c r="C80" i="1"/>
  <c r="D79" i="1"/>
  <c r="C79" i="1"/>
  <c r="D78" i="1"/>
  <c r="C78" i="1"/>
  <c r="D77" i="1"/>
  <c r="C77" i="1"/>
  <c r="D76" i="1"/>
  <c r="C76" i="1"/>
  <c r="D67" i="1"/>
  <c r="C68" i="1"/>
  <c r="C69" i="1"/>
  <c r="C70" i="1"/>
  <c r="C71" i="1"/>
  <c r="C72" i="1"/>
  <c r="C67" i="1"/>
  <c r="E67" i="1"/>
  <c r="L67" i="1" s="1"/>
  <c r="I81" i="1" l="1"/>
  <c r="AJ59" i="1"/>
  <c r="AI59" i="1"/>
  <c r="AJ58" i="1"/>
  <c r="AI58" i="1"/>
  <c r="AJ57" i="1"/>
  <c r="AI57" i="1"/>
  <c r="AJ56" i="1"/>
  <c r="AI56" i="1"/>
  <c r="AJ55" i="1"/>
  <c r="AI55" i="1"/>
  <c r="AJ54" i="1"/>
  <c r="AI54" i="1"/>
  <c r="AJ49" i="1"/>
  <c r="AJ48" i="1"/>
  <c r="J109" i="1" s="1"/>
  <c r="AI48" i="1"/>
  <c r="I109" i="1" s="1"/>
  <c r="AJ47" i="1"/>
  <c r="J108" i="1" s="1"/>
  <c r="AI47" i="1"/>
  <c r="I108" i="1" s="1"/>
  <c r="AJ46" i="1"/>
  <c r="J107" i="1" s="1"/>
  <c r="AI46" i="1"/>
  <c r="I107" i="1" s="1"/>
  <c r="AJ45" i="1"/>
  <c r="J106" i="1" s="1"/>
  <c r="AI45" i="1"/>
  <c r="I106" i="1" s="1"/>
  <c r="AJ44" i="1"/>
  <c r="J105" i="1" s="1"/>
  <c r="AI44" i="1"/>
  <c r="I105" i="1" s="1"/>
  <c r="AJ41" i="1"/>
  <c r="AI41" i="1"/>
  <c r="AJ40" i="1"/>
  <c r="AI40" i="1"/>
  <c r="AJ39" i="1"/>
  <c r="AI39" i="1"/>
  <c r="AJ38" i="1"/>
  <c r="AI38" i="1"/>
  <c r="AJ37" i="1"/>
  <c r="AI37" i="1"/>
  <c r="AJ36" i="1"/>
  <c r="AI36" i="1"/>
  <c r="AJ35" i="1"/>
  <c r="AI35" i="1"/>
  <c r="AJ34" i="1"/>
  <c r="AI34" i="1"/>
  <c r="AJ33" i="1"/>
  <c r="AI33" i="1"/>
  <c r="AJ32" i="1"/>
  <c r="AI32" i="1"/>
  <c r="AJ31" i="1"/>
  <c r="AI31" i="1"/>
  <c r="AJ30" i="1"/>
  <c r="AI30" i="1"/>
  <c r="AJ29" i="1"/>
  <c r="AI29" i="1"/>
  <c r="AJ28" i="1"/>
  <c r="AI28" i="1"/>
  <c r="AJ27" i="1"/>
  <c r="AI27" i="1"/>
  <c r="AJ23" i="1"/>
  <c r="AI23" i="1"/>
  <c r="AJ22" i="1"/>
  <c r="AI22" i="1"/>
  <c r="AJ21" i="1"/>
  <c r="AI21" i="1"/>
  <c r="AJ20" i="1"/>
  <c r="AI20" i="1"/>
  <c r="AJ19" i="1"/>
  <c r="AI19" i="1"/>
  <c r="AJ18" i="1"/>
  <c r="AI18" i="1"/>
  <c r="AJ17" i="1"/>
  <c r="AI17" i="1"/>
  <c r="AJ16" i="1"/>
  <c r="AI16" i="1"/>
  <c r="AJ15" i="1"/>
  <c r="AI15" i="1"/>
  <c r="AJ11" i="1"/>
  <c r="AI11" i="1"/>
  <c r="AJ10" i="1"/>
  <c r="AI10" i="1"/>
  <c r="AJ9" i="1"/>
  <c r="AI9" i="1"/>
  <c r="AJ8" i="1"/>
  <c r="AI8" i="1"/>
  <c r="AJ7" i="1"/>
  <c r="AI7" i="1"/>
  <c r="AJ6" i="1"/>
  <c r="AI6" i="1"/>
  <c r="G65" i="1"/>
  <c r="V113" i="1" l="1"/>
  <c r="G111" i="1"/>
  <c r="R81" i="1"/>
  <c r="V133" i="1"/>
  <c r="E116" i="1"/>
  <c r="J135" i="1" s="1"/>
  <c r="K135" i="1" s="1"/>
  <c r="E115" i="1"/>
  <c r="J115" i="1" s="1"/>
  <c r="K115" i="1" s="1"/>
  <c r="E110" i="1"/>
  <c r="E109" i="1"/>
  <c r="E108" i="1"/>
  <c r="E107" i="1"/>
  <c r="E106" i="1"/>
  <c r="E105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4" i="1"/>
  <c r="E83" i="1"/>
  <c r="E82" i="1"/>
  <c r="E81" i="1"/>
  <c r="E80" i="1"/>
  <c r="E79" i="1"/>
  <c r="E78" i="1"/>
  <c r="E77" i="1"/>
  <c r="E76" i="1"/>
  <c r="E72" i="1"/>
  <c r="E71" i="1"/>
  <c r="E70" i="1"/>
  <c r="E69" i="1"/>
  <c r="E68" i="1"/>
  <c r="M67" i="1"/>
  <c r="K109" i="1"/>
  <c r="B1" i="1"/>
  <c r="P113" i="1" l="1"/>
  <c r="K107" i="1"/>
  <c r="F111" i="1"/>
  <c r="I83" i="1"/>
  <c r="J83" i="1"/>
  <c r="L68" i="1"/>
  <c r="M68" i="1" s="1"/>
  <c r="L72" i="1"/>
  <c r="M72" i="1" s="1"/>
  <c r="L69" i="1"/>
  <c r="M69" i="1" s="1"/>
  <c r="L70" i="1"/>
  <c r="M70" i="1" s="1"/>
  <c r="L71" i="1"/>
  <c r="M71" i="1" s="1"/>
  <c r="E86" i="1"/>
  <c r="D71" i="1"/>
  <c r="D70" i="1"/>
  <c r="D69" i="1"/>
  <c r="D72" i="1"/>
  <c r="D68" i="1"/>
  <c r="E85" i="1"/>
  <c r="E87" i="1"/>
  <c r="K108" i="1"/>
  <c r="K106" i="1"/>
  <c r="K105" i="1"/>
  <c r="N81" i="1"/>
  <c r="AJ24" i="1"/>
  <c r="AI24" i="1"/>
  <c r="AJ26" i="1"/>
  <c r="AI26" i="1"/>
  <c r="AJ25" i="1"/>
  <c r="AI25" i="1"/>
  <c r="P133" i="1"/>
  <c r="F71" i="1"/>
  <c r="O65" i="1"/>
  <c r="G72" i="1"/>
  <c r="S65" i="1"/>
  <c r="G85" i="1"/>
  <c r="G105" i="1"/>
  <c r="G108" i="1"/>
  <c r="G77" i="1"/>
  <c r="G116" i="1"/>
  <c r="G93" i="1"/>
  <c r="G109" i="1"/>
  <c r="F108" i="1"/>
  <c r="F116" i="1"/>
  <c r="F88" i="1"/>
  <c r="F107" i="1"/>
  <c r="F80" i="1"/>
  <c r="F115" i="1"/>
  <c r="P115" i="1" s="1"/>
  <c r="Q115" i="1" s="1"/>
  <c r="G97" i="1"/>
  <c r="F106" i="1"/>
  <c r="G107" i="1"/>
  <c r="F110" i="1"/>
  <c r="G115" i="1"/>
  <c r="V115" i="1" s="1"/>
  <c r="W115" i="1" s="1"/>
  <c r="F76" i="1"/>
  <c r="G81" i="1"/>
  <c r="F84" i="1"/>
  <c r="G89" i="1"/>
  <c r="F92" i="1"/>
  <c r="F105" i="1"/>
  <c r="G106" i="1"/>
  <c r="F109" i="1"/>
  <c r="G110" i="1"/>
  <c r="F96" i="1"/>
  <c r="F100" i="1"/>
  <c r="G101" i="1"/>
  <c r="G76" i="1"/>
  <c r="F79" i="1"/>
  <c r="G80" i="1"/>
  <c r="F83" i="1"/>
  <c r="G84" i="1"/>
  <c r="F87" i="1"/>
  <c r="G88" i="1"/>
  <c r="F91" i="1"/>
  <c r="G92" i="1"/>
  <c r="F95" i="1"/>
  <c r="G96" i="1"/>
  <c r="F99" i="1"/>
  <c r="G100" i="1"/>
  <c r="F78" i="1"/>
  <c r="G79" i="1"/>
  <c r="F82" i="1"/>
  <c r="G83" i="1"/>
  <c r="F86" i="1"/>
  <c r="G87" i="1"/>
  <c r="F90" i="1"/>
  <c r="G91" i="1"/>
  <c r="F94" i="1"/>
  <c r="G95" i="1"/>
  <c r="F98" i="1"/>
  <c r="G99" i="1"/>
  <c r="F102" i="1"/>
  <c r="F77" i="1"/>
  <c r="G78" i="1"/>
  <c r="F81" i="1"/>
  <c r="G82" i="1"/>
  <c r="F85" i="1"/>
  <c r="G86" i="1"/>
  <c r="F89" i="1"/>
  <c r="G90" i="1"/>
  <c r="F93" i="1"/>
  <c r="G94" i="1"/>
  <c r="F97" i="1"/>
  <c r="G98" i="1"/>
  <c r="F101" i="1"/>
  <c r="G102" i="1"/>
  <c r="G67" i="1"/>
  <c r="F70" i="1"/>
  <c r="G71" i="1"/>
  <c r="F69" i="1"/>
  <c r="G70" i="1"/>
  <c r="F68" i="1"/>
  <c r="G69" i="1"/>
  <c r="F72" i="1"/>
  <c r="F67" i="1"/>
  <c r="G68" i="1"/>
  <c r="O83" i="1" l="1"/>
  <c r="P135" i="1"/>
  <c r="Q135" i="1" s="1"/>
  <c r="V135" i="1"/>
  <c r="W135" i="1" s="1"/>
  <c r="T69" i="1"/>
  <c r="U69" i="1" s="1"/>
  <c r="P72" i="1"/>
  <c r="Q72" i="1" s="1"/>
  <c r="T71" i="1"/>
  <c r="U71" i="1" s="1"/>
  <c r="P71" i="1"/>
  <c r="Q71" i="1" s="1"/>
  <c r="T68" i="1"/>
  <c r="U68" i="1" s="1"/>
  <c r="P70" i="1"/>
  <c r="Q70" i="1" s="1"/>
  <c r="S83" i="1"/>
  <c r="P69" i="1"/>
  <c r="Q69" i="1" s="1"/>
  <c r="P68" i="1"/>
  <c r="Q68" i="1" s="1"/>
  <c r="P67" i="1"/>
  <c r="Q67" i="1" s="1"/>
  <c r="T70" i="1"/>
  <c r="U70" i="1" s="1"/>
  <c r="T67" i="1"/>
  <c r="U67" i="1" s="1"/>
  <c r="R83" i="1"/>
  <c r="N83" i="1"/>
  <c r="T72" i="1"/>
  <c r="U72" i="1" s="1"/>
</calcChain>
</file>

<file path=xl/sharedStrings.xml><?xml version="1.0" encoding="utf-8"?>
<sst xmlns="http://schemas.openxmlformats.org/spreadsheetml/2006/main" count="416" uniqueCount="146">
  <si>
    <t>Val d'Aosta</t>
  </si>
  <si>
    <t>Piemonte</t>
  </si>
  <si>
    <t>Lombardia</t>
  </si>
  <si>
    <t>Liguria</t>
  </si>
  <si>
    <t>Trentino AA</t>
  </si>
  <si>
    <t>Friuli VG</t>
  </si>
  <si>
    <t>Veneto</t>
  </si>
  <si>
    <t>Emilia R.</t>
  </si>
  <si>
    <t>Toscana</t>
  </si>
  <si>
    <t>Marche</t>
  </si>
  <si>
    <t>Umbria</t>
  </si>
  <si>
    <t>Lazio</t>
  </si>
  <si>
    <t>Abruzzo</t>
  </si>
  <si>
    <t>Campania</t>
  </si>
  <si>
    <t>Molise</t>
  </si>
  <si>
    <t>Puglia</t>
  </si>
  <si>
    <t>Basilicata</t>
  </si>
  <si>
    <t>Calabria</t>
  </si>
  <si>
    <t>Sicilia</t>
  </si>
  <si>
    <t>Sardegna</t>
  </si>
  <si>
    <t>Nord ovest</t>
  </si>
  <si>
    <t>Nord est</t>
  </si>
  <si>
    <t>Centro</t>
  </si>
  <si>
    <t>Sud</t>
  </si>
  <si>
    <t>Isole</t>
  </si>
  <si>
    <t>Italia</t>
  </si>
  <si>
    <t>FONTE</t>
  </si>
  <si>
    <t>NOTE</t>
  </si>
  <si>
    <t>DOMANDA</t>
  </si>
  <si>
    <t>È stata effettuata l’analisi della popolazione per età e genere?</t>
  </si>
  <si>
    <t>INDICATORI</t>
  </si>
  <si>
    <t>n° di donne appartenenti alla classe d’età 0-14 / n° totale di soggetti appartenenti alla classe d’età 0-14</t>
  </si>
  <si>
    <t>Istat</t>
  </si>
  <si>
    <t>n° di donne appartenenti alla classe d’età 15 -19 / n° totale di soggetti appartenenti alla classe d’età 15 - 19</t>
  </si>
  <si>
    <t>n° di donne appartenenti alla classe d’età 20-39/ n° totale di soggetti appartenenti alla classe d’età 20 -39</t>
  </si>
  <si>
    <t>n° di donne appartenenti alla classe d’età 40 - 59 / n° totale di soggetti appartenenti alla classe d’età 40-59</t>
  </si>
  <si>
    <t>n° di donne appartenenti alla classe d’età 60-64 / n° totale di soggetti appartenenti alla classe d’età 60 -64</t>
  </si>
  <si>
    <t>n° di donne appartenenti alla classe d’età  &gt; 64 / n° totale di soggetti appartenenti alla classe d’età  &gt; 64</t>
  </si>
  <si>
    <t>È stata effettuata l’analisi del bilancio demografico?</t>
  </si>
  <si>
    <t>popolazione al 1 gennaio M</t>
  </si>
  <si>
    <t>popolazione al 1 gennaio F</t>
  </si>
  <si>
    <t>popolazione al 1 gennaio Totale</t>
  </si>
  <si>
    <t xml:space="preserve"> n° morti M</t>
  </si>
  <si>
    <t xml:space="preserve"> n° morti F</t>
  </si>
  <si>
    <t xml:space="preserve"> n° morti Totale</t>
  </si>
  <si>
    <t>popolazione residente in convivenza M</t>
  </si>
  <si>
    <t>popolazione residente in convivenza F</t>
  </si>
  <si>
    <t>popolazione residente in convivenza Totale</t>
  </si>
  <si>
    <t>popolazione al 31 dicembre M</t>
  </si>
  <si>
    <t>popolazione al 31 dicembre F</t>
  </si>
  <si>
    <t>popolazione al 31 dicembre Totale</t>
  </si>
  <si>
    <t>È stata svolta l’analisi di genere della popolazione straniera?</t>
  </si>
  <si>
    <t>n° di donne disoccupate straniere / n° di donne disoccupate totali</t>
  </si>
  <si>
    <t>REGIONE</t>
  </si>
  <si>
    <t>RIPARTIZIONE</t>
  </si>
  <si>
    <t>MEDIA NAZ.</t>
  </si>
  <si>
    <r>
      <t>Suddivisi in base al sesso</t>
    </r>
    <r>
      <rPr>
        <sz val="10"/>
        <rFont val="Calibri"/>
        <family val="2"/>
        <scheme val="minor"/>
      </rPr>
      <t>:</t>
    </r>
  </si>
  <si>
    <t xml:space="preserve"> n° nati M</t>
  </si>
  <si>
    <t xml:space="preserve"> n° nati F</t>
  </si>
  <si>
    <t xml:space="preserve"> n° nati Totale</t>
  </si>
  <si>
    <t xml:space="preserve"> saldo naturale M</t>
  </si>
  <si>
    <t xml:space="preserve"> saldo naturale F</t>
  </si>
  <si>
    <t xml:space="preserve"> saldo naturale Totale</t>
  </si>
  <si>
    <t>Saldo (migratorio e per altri motivi) M</t>
  </si>
  <si>
    <t>Saldo (migratorio e per altri motivi) F</t>
  </si>
  <si>
    <t>Saldo (migratorio e per altri motivi) Totale</t>
  </si>
  <si>
    <t xml:space="preserve"> popolazione residente in famiglia M</t>
  </si>
  <si>
    <t xml:space="preserve"> popolazione residente in famiglia F</t>
  </si>
  <si>
    <t xml:space="preserve"> popolazione residente in famiglia Totale</t>
  </si>
  <si>
    <r>
      <t xml:space="preserve"> </t>
    </r>
    <r>
      <rPr>
        <sz val="10"/>
        <rFont val="Calibri"/>
        <family val="2"/>
        <scheme val="minor"/>
      </rPr>
      <t>numero di famiglie</t>
    </r>
  </si>
  <si>
    <r>
      <t xml:space="preserve"> </t>
    </r>
    <r>
      <rPr>
        <sz val="10"/>
        <rFont val="Calibri"/>
        <family val="2"/>
        <scheme val="minor"/>
      </rPr>
      <t>numero di convivenze</t>
    </r>
  </si>
  <si>
    <r>
      <t xml:space="preserve"> </t>
    </r>
    <r>
      <rPr>
        <sz val="10"/>
        <rFont val="Calibri"/>
        <family val="2"/>
        <scheme val="minor"/>
      </rPr>
      <t>numero medio di componenti per famiglia</t>
    </r>
  </si>
  <si>
    <r>
      <t xml:space="preserve"> </t>
    </r>
    <r>
      <rPr>
        <sz val="10"/>
        <rFont val="Calibri"/>
        <family val="2"/>
        <scheme val="minor"/>
      </rPr>
      <t>indice di carico di cura (bambini under 4 e anziani over 80 ogni 100 donne in età 15-64 anni)</t>
    </r>
  </si>
  <si>
    <r>
      <t xml:space="preserve"> </t>
    </r>
    <r>
      <rPr>
        <sz val="10"/>
        <rFont val="Calibri"/>
        <family val="2"/>
        <scheme val="minor"/>
      </rPr>
      <t>indice di vecchiaia (% di popolazione con 65 anni e più sulla popolazione di età 0-14 anni)</t>
    </r>
  </si>
  <si>
    <r>
      <t xml:space="preserve"> </t>
    </r>
    <r>
      <rPr>
        <sz val="10"/>
        <rFont val="Calibri"/>
        <family val="2"/>
        <scheme val="minor"/>
      </rPr>
      <t>n° di separazioni</t>
    </r>
  </si>
  <si>
    <t xml:space="preserve"> n° di donne straniere /n°  totale stranieri</t>
  </si>
  <si>
    <t xml:space="preserve"> n° di donne straniere / n° di donne totali</t>
  </si>
  <si>
    <t xml:space="preserve"> n° di donne straniere con figli / n° di donne totali con figli</t>
  </si>
  <si>
    <t xml:space="preserve"> n° di donne straniere occupate / n° di donne occupate totali</t>
  </si>
  <si>
    <t xml:space="preserve"> n° di donne inattive straniere / n° di donne inattive totali</t>
  </si>
  <si>
    <r>
      <t xml:space="preserve"> </t>
    </r>
    <r>
      <rPr>
        <sz val="10"/>
        <color rgb="FF8A7972"/>
        <rFont val="Calibri"/>
        <family val="2"/>
        <scheme val="minor"/>
      </rPr>
      <t>numero di famiglie</t>
    </r>
  </si>
  <si>
    <r>
      <t xml:space="preserve"> </t>
    </r>
    <r>
      <rPr>
        <sz val="10"/>
        <color rgb="FF8A7972"/>
        <rFont val="Calibri"/>
        <family val="2"/>
        <scheme val="minor"/>
      </rPr>
      <t>numero di convivenze</t>
    </r>
  </si>
  <si>
    <r>
      <t xml:space="preserve"> </t>
    </r>
    <r>
      <rPr>
        <sz val="10"/>
        <color rgb="FF8A7972"/>
        <rFont val="Calibri"/>
        <family val="2"/>
        <scheme val="minor"/>
      </rPr>
      <t>numero medio di componenti per famiglia</t>
    </r>
  </si>
  <si>
    <t>Donne</t>
  </si>
  <si>
    <t>Uomini</t>
  </si>
  <si>
    <t>Classe d'età 0-14</t>
  </si>
  <si>
    <t>Classe d'età 15-19</t>
  </si>
  <si>
    <t>Classe d'età 20-39</t>
  </si>
  <si>
    <t>Classe d'età 40-59</t>
  </si>
  <si>
    <t>Classe d'età 60-64</t>
  </si>
  <si>
    <t>Classe d'età &gt;64</t>
  </si>
  <si>
    <t>MIN</t>
  </si>
  <si>
    <t>MAX</t>
  </si>
  <si>
    <t>min</t>
  </si>
  <si>
    <t>max</t>
  </si>
  <si>
    <t>Unità di misura</t>
  </si>
  <si>
    <t>Anno</t>
  </si>
  <si>
    <t>valore %</t>
  </si>
  <si>
    <t>---</t>
  </si>
  <si>
    <t>valore ass.</t>
  </si>
  <si>
    <t>MODALITA' DI CALCOLO</t>
  </si>
  <si>
    <r>
      <t xml:space="preserve">Fonti - Note - Modalità di calcolo </t>
    </r>
    <r>
      <rPr>
        <b/>
        <sz val="16"/>
        <color rgb="FFB1291C"/>
        <rFont val="Calibri"/>
        <family val="2"/>
        <scheme val="minor"/>
      </rPr>
      <t>&gt;&gt;&gt;</t>
    </r>
  </si>
  <si>
    <t xml:space="preserve"> N. donne straniere / N. donne totali</t>
  </si>
  <si>
    <t>N. donne appartenenti alla classe d’età 0-14 / N. totale di soggetti appartenenti alla classe d’età 0-14</t>
  </si>
  <si>
    <t>N. donne appartenenti alla classe d’età 15 -19 / N. totale di soggetti appartenenti alla classe d’età 15 - 19</t>
  </si>
  <si>
    <t>N. donne appartenenti alla classe d’età 20-39/ N. totale di soggetti appartenenti alla classe d’età 20 -39</t>
  </si>
  <si>
    <t>N. donne appartenenti alla classe d’età 40 - 59 / N. totale di soggetti appartenenti alla classe d’età 40-59</t>
  </si>
  <si>
    <t>N. donne appartenenti alla classe d’età 60-64 / N. totale di soggetti appartenenti alla classe d’età 60 -64</t>
  </si>
  <si>
    <t>N. donne appartenenti alla classe d’età  &gt; 64 / N. totale di soggetti appartenenti alla classe d’età  &gt; 64</t>
  </si>
  <si>
    <t xml:space="preserve"> N. nati M</t>
  </si>
  <si>
    <t xml:space="preserve"> N. nati F</t>
  </si>
  <si>
    <t xml:space="preserve"> N. nati Totale</t>
  </si>
  <si>
    <t xml:space="preserve"> N. morti M</t>
  </si>
  <si>
    <t xml:space="preserve"> N. morti F</t>
  </si>
  <si>
    <t xml:space="preserve"> N. morti Totale</t>
  </si>
  <si>
    <t xml:space="preserve"> N. separazioni</t>
  </si>
  <si>
    <t xml:space="preserve"> N. donne straniere /N.  totale stranieri</t>
  </si>
  <si>
    <t>demo.istat.it</t>
  </si>
  <si>
    <t>Incidenza delle donne nella classe d’età 0-14</t>
  </si>
  <si>
    <t>Incidenza delle donne nella classe d’età 15-19</t>
  </si>
  <si>
    <t>Incidenza delle donne nella classe d’età 20-39</t>
  </si>
  <si>
    <t>Incidenza delle donne nella classe 40-59</t>
  </si>
  <si>
    <t>Incidenza delle donne nella classe d’età 60-64</t>
  </si>
  <si>
    <t>Incidenza delle donne nella classe d’età  &gt; 64</t>
  </si>
  <si>
    <t>bambini under 4 e anziani over 80 /  donne in età 15-64 anni * 100</t>
  </si>
  <si>
    <r>
      <t xml:space="preserve"> </t>
    </r>
    <r>
      <rPr>
        <sz val="10"/>
        <rFont val="Calibri"/>
        <family val="2"/>
        <scheme val="minor"/>
      </rPr>
      <t>indice di vecchiaia</t>
    </r>
  </si>
  <si>
    <t>indice di dipendenza degli anziani</t>
  </si>
  <si>
    <r>
      <t xml:space="preserve"> </t>
    </r>
    <r>
      <rPr>
        <sz val="10"/>
        <rFont val="Calibri"/>
        <family val="2"/>
        <scheme val="minor"/>
      </rPr>
      <t>indice di carico di cura</t>
    </r>
  </si>
  <si>
    <t>Donne straniere</t>
  </si>
  <si>
    <t>Donne italiane</t>
  </si>
  <si>
    <t>DEMOGRAFIA E STRUTTURA FAMILIARE</t>
  </si>
  <si>
    <t>http://demo.istat.it/altridati/separazionidivorzi/index.html</t>
  </si>
  <si>
    <t>popolazione con oltre 65 anni / popolazione in età 15-64 anni * 100</t>
  </si>
  <si>
    <t>popolazione in età non attiva (0-14 anni e  oltre 65 anni ) / % popolazione in età attiva (15-64 anni) * 100</t>
  </si>
  <si>
    <t>popolazione oltre 65 anni / popolazione di età 0-14 anni * 100</t>
  </si>
  <si>
    <t>indice di dipendenza strutturale</t>
  </si>
  <si>
    <t>indice di dipendenza degli anziani (% di popolazione con oltre 65 anni sulla popolazione in età 15-64 anni)</t>
  </si>
  <si>
    <t>Sono stati analizzati indicatori inerenti la struttura della popolazione (indice del carico di cura, di dipendenza, di vecchiaia) e le separazioni/divorzi?</t>
  </si>
  <si>
    <t xml:space="preserve"> indice di carico di cura (bambini under 4 e anziani over 80 ogni 100 donne in età 15-64 anni)</t>
  </si>
  <si>
    <t xml:space="preserve"> indice di vecchiaia (% di popolazione con 65 anni e più sulla popolazione di età 0-14 anni)</t>
  </si>
  <si>
    <t>indice di dipendenza strutturale  (% di popolazione minore di 15 anni e con oltre 65 anni sulla popolazione in età 15-64 anni)</t>
  </si>
  <si>
    <t>N. figli affidati</t>
  </si>
  <si>
    <r>
      <t xml:space="preserve">  </t>
    </r>
    <r>
      <rPr>
        <sz val="10"/>
        <rFont val="Calibri"/>
        <family val="2"/>
        <scheme val="minor"/>
      </rPr>
      <t>n° di figli affidati</t>
    </r>
  </si>
  <si>
    <t>N. di figli affidati</t>
  </si>
  <si>
    <t>età media</t>
  </si>
  <si>
    <t>2014 (1° gen)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</si>
</sst>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"/>
    <numFmt numFmtId="167" formatCode="_-* #,##0.0_-;\-* #,##0.0_-;_-* &quot;-&quot;??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B1291C"/>
      <name val="Calibri"/>
      <family val="2"/>
      <scheme val="minor"/>
    </font>
    <font>
      <b/>
      <sz val="11"/>
      <color indexed="60"/>
      <name val="Calibri"/>
      <family val="2"/>
      <scheme val="minor"/>
    </font>
    <font>
      <b/>
      <sz val="8"/>
      <color indexed="60"/>
      <name val="Calibri"/>
      <family val="2"/>
      <scheme val="minor"/>
    </font>
    <font>
      <sz val="8"/>
      <color indexed="8"/>
      <name val="Calibri"/>
      <family val="2"/>
      <scheme val="minor"/>
    </font>
    <font>
      <sz val="9"/>
      <color indexed="60"/>
      <name val="Calibri"/>
      <family val="2"/>
      <scheme val="minor"/>
    </font>
    <font>
      <sz val="10"/>
      <color indexed="60"/>
      <name val="Calibri"/>
      <family val="2"/>
      <scheme val="minor"/>
    </font>
    <font>
      <sz val="8"/>
      <color indexed="60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i/>
      <sz val="10"/>
      <name val="Calibri"/>
      <family val="2"/>
      <scheme val="minor"/>
    </font>
    <font>
      <sz val="7"/>
      <name val="Calibri"/>
      <family val="2"/>
      <scheme val="minor"/>
    </font>
    <font>
      <sz val="7"/>
      <color indexed="16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8A7972"/>
      <name val="Calibri"/>
      <family val="2"/>
      <scheme val="minor"/>
    </font>
    <font>
      <sz val="10"/>
      <color rgb="FF8A7972"/>
      <name val="Calibri"/>
      <family val="2"/>
      <scheme val="minor"/>
    </font>
    <font>
      <sz val="7"/>
      <color rgb="FF8A7972"/>
      <name val="Calibri"/>
      <family val="2"/>
      <scheme val="minor"/>
    </font>
    <font>
      <b/>
      <sz val="11"/>
      <color rgb="FFB1291C"/>
      <name val="Calibri"/>
      <family val="2"/>
      <scheme val="minor"/>
    </font>
    <font>
      <sz val="10"/>
      <color indexed="8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  <font>
      <sz val="8"/>
      <color indexed="8"/>
      <name val="Calibri"/>
      <family val="2"/>
    </font>
    <font>
      <sz val="10"/>
      <color indexed="60"/>
      <name val="Calibri"/>
      <family val="2"/>
    </font>
    <font>
      <sz val="8"/>
      <color indexed="60"/>
      <name val="Calibri"/>
      <family val="2"/>
    </font>
    <font>
      <i/>
      <sz val="8"/>
      <name val="Calibri"/>
      <family val="2"/>
    </font>
    <font>
      <sz val="8"/>
      <color rgb="FF8A7972"/>
      <name val="Calibri"/>
      <family val="2"/>
      <scheme val="minor"/>
    </font>
    <font>
      <b/>
      <sz val="11"/>
      <color indexed="60"/>
      <name val="Calibri"/>
      <family val="2"/>
    </font>
    <font>
      <sz val="11"/>
      <name val="Calibri"/>
      <family val="2"/>
    </font>
    <font>
      <b/>
      <sz val="16"/>
      <color rgb="FFB1291C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1291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8A7972"/>
      </left>
      <right style="thin">
        <color rgb="FF8A7972"/>
      </right>
      <top style="thin">
        <color rgb="FF8A7972"/>
      </top>
      <bottom style="thin">
        <color rgb="FF8A7972"/>
      </bottom>
      <diagonal/>
    </border>
    <border>
      <left style="thin">
        <color rgb="FF8A7972"/>
      </left>
      <right style="thin">
        <color indexed="64"/>
      </right>
      <top style="thin">
        <color rgb="FF8A7972"/>
      </top>
      <bottom style="thin">
        <color rgb="FF8A797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</cellStyleXfs>
  <cellXfs count="175">
    <xf numFmtId="0" fontId="0" fillId="0" borderId="0" xfId="0"/>
    <xf numFmtId="164" fontId="0" fillId="0" borderId="1" xfId="2" applyNumberFormat="1" applyFont="1" applyBorder="1" applyAlignment="1">
      <alignment horizontal="right" vertical="center"/>
    </xf>
    <xf numFmtId="165" fontId="0" fillId="0" borderId="10" xfId="1" applyNumberFormat="1" applyFont="1" applyBorder="1" applyAlignment="1">
      <alignment vertical="center"/>
    </xf>
    <xf numFmtId="165" fontId="0" fillId="0" borderId="8" xfId="1" applyNumberFormat="1" applyFont="1" applyBorder="1" applyAlignment="1">
      <alignment vertical="center"/>
    </xf>
    <xf numFmtId="165" fontId="0" fillId="0" borderId="15" xfId="1" applyNumberFormat="1" applyFont="1" applyBorder="1" applyAlignment="1">
      <alignment vertical="center"/>
    </xf>
    <xf numFmtId="165" fontId="0" fillId="0" borderId="1" xfId="1" applyNumberFormat="1" applyFont="1" applyBorder="1" applyAlignment="1">
      <alignment horizontal="right" vertical="center"/>
    </xf>
    <xf numFmtId="164" fontId="0" fillId="0" borderId="0" xfId="2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justify" vertical="center" wrapText="1"/>
    </xf>
    <xf numFmtId="0" fontId="12" fillId="0" borderId="9" xfId="0" applyFont="1" applyBorder="1" applyAlignment="1">
      <alignment horizontal="justify" vertical="center" wrapText="1"/>
    </xf>
    <xf numFmtId="0" fontId="13" fillId="0" borderId="1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12" fillId="0" borderId="12" xfId="0" applyFont="1" applyBorder="1" applyAlignment="1">
      <alignment horizontal="justify" vertical="center" wrapText="1"/>
    </xf>
    <xf numFmtId="0" fontId="13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12" fillId="0" borderId="14" xfId="0" applyFont="1" applyBorder="1" applyAlignment="1">
      <alignment horizontal="justify" vertical="center" wrapText="1"/>
    </xf>
    <xf numFmtId="0" fontId="13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5" fillId="0" borderId="5" xfId="0" applyFont="1" applyBorder="1" applyAlignment="1">
      <alignment horizontal="justify" vertical="center" wrapText="1"/>
    </xf>
    <xf numFmtId="0" fontId="16" fillId="0" borderId="16" xfId="0" applyFont="1" applyBorder="1" applyAlignment="1">
      <alignment horizontal="left" vertical="center" wrapText="1"/>
    </xf>
    <xf numFmtId="166" fontId="0" fillId="0" borderId="1" xfId="0" applyNumberFormat="1" applyFont="1" applyBorder="1" applyAlignment="1">
      <alignment horizontal="right" vertical="center"/>
    </xf>
    <xf numFmtId="0" fontId="12" fillId="0" borderId="5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0" fillId="0" borderId="0" xfId="0" applyFont="1" applyAlignment="1">
      <alignment horizontal="right" vertical="center"/>
    </xf>
    <xf numFmtId="0" fontId="12" fillId="0" borderId="16" xfId="0" applyFont="1" applyBorder="1" applyAlignment="1">
      <alignment horizontal="left" vertical="center" wrapText="1"/>
    </xf>
    <xf numFmtId="0" fontId="0" fillId="0" borderId="0" xfId="0" applyFont="1"/>
    <xf numFmtId="0" fontId="0" fillId="9" borderId="2" xfId="0" applyFont="1" applyFill="1" applyBorder="1" applyAlignment="1">
      <alignment vertical="center"/>
    </xf>
    <xf numFmtId="0" fontId="0" fillId="8" borderId="11" xfId="0" applyFont="1" applyFill="1" applyBorder="1" applyAlignment="1">
      <alignment vertical="center"/>
    </xf>
    <xf numFmtId="0" fontId="0" fillId="9" borderId="21" xfId="0" applyFont="1" applyFill="1" applyBorder="1" applyAlignment="1">
      <alignment vertical="center"/>
    </xf>
    <xf numFmtId="0" fontId="0" fillId="8" borderId="13" xfId="0" applyFont="1" applyFill="1" applyBorder="1" applyAlignment="1">
      <alignment vertical="center"/>
    </xf>
    <xf numFmtId="0" fontId="0" fillId="9" borderId="22" xfId="0" applyFont="1" applyFill="1" applyBorder="1" applyAlignment="1">
      <alignment vertical="center"/>
    </xf>
    <xf numFmtId="0" fontId="0" fillId="8" borderId="16" xfId="0" applyFont="1" applyFill="1" applyBorder="1" applyAlignment="1">
      <alignment vertical="center"/>
    </xf>
    <xf numFmtId="0" fontId="0" fillId="8" borderId="0" xfId="0" applyFont="1" applyFill="1" applyAlignment="1">
      <alignment vertical="center"/>
    </xf>
    <xf numFmtId="0" fontId="0" fillId="9" borderId="0" xfId="0" applyFont="1" applyFill="1" applyAlignment="1">
      <alignment vertical="center"/>
    </xf>
    <xf numFmtId="0" fontId="19" fillId="0" borderId="23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164" fontId="18" fillId="0" borderId="0" xfId="2" applyNumberFormat="1" applyFont="1" applyBorder="1" applyAlignment="1">
      <alignment vertical="center"/>
    </xf>
    <xf numFmtId="167" fontId="0" fillId="0" borderId="5" xfId="1" applyNumberFormat="1" applyFont="1" applyBorder="1" applyAlignment="1">
      <alignment horizontal="right" vertical="center"/>
    </xf>
    <xf numFmtId="166" fontId="0" fillId="0" borderId="0" xfId="0" applyNumberFormat="1" applyFont="1" applyAlignment="1">
      <alignment vertical="center"/>
    </xf>
    <xf numFmtId="167" fontId="18" fillId="0" borderId="0" xfId="1" applyNumberFormat="1" applyFont="1" applyBorder="1" applyAlignment="1">
      <alignment vertical="center"/>
    </xf>
    <xf numFmtId="165" fontId="18" fillId="0" borderId="0" xfId="1" applyNumberFormat="1" applyFont="1" applyBorder="1" applyAlignment="1">
      <alignment vertical="center"/>
    </xf>
    <xf numFmtId="0" fontId="19" fillId="0" borderId="5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justify" vertical="center" wrapText="1"/>
    </xf>
    <xf numFmtId="0" fontId="19" fillId="0" borderId="8" xfId="0" applyFont="1" applyBorder="1" applyAlignment="1">
      <alignment horizontal="justify" vertical="center" wrapText="1"/>
    </xf>
    <xf numFmtId="0" fontId="19" fillId="0" borderId="15" xfId="0" applyFont="1" applyBorder="1" applyAlignment="1">
      <alignment horizontal="justify" vertical="center" wrapText="1"/>
    </xf>
    <xf numFmtId="0" fontId="20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19" fillId="0" borderId="1" xfId="0" applyFont="1" applyBorder="1" applyAlignment="1">
      <alignment horizontal="left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10" fillId="10" borderId="24" xfId="0" applyFont="1" applyFill="1" applyBorder="1" applyAlignment="1">
      <alignment horizontal="center" vertical="center" wrapText="1"/>
    </xf>
    <xf numFmtId="0" fontId="8" fillId="10" borderId="24" xfId="0" applyFont="1" applyFill="1" applyBorder="1" applyAlignment="1">
      <alignment horizontal="center" vertical="center" wrapText="1"/>
    </xf>
    <xf numFmtId="166" fontId="22" fillId="0" borderId="1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166" fontId="22" fillId="0" borderId="1" xfId="0" applyNumberFormat="1" applyFont="1" applyFill="1" applyBorder="1" applyAlignment="1">
      <alignment horizontal="center" vertical="center" wrapText="1"/>
    </xf>
    <xf numFmtId="166" fontId="22" fillId="0" borderId="0" xfId="0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166" fontId="25" fillId="0" borderId="1" xfId="0" applyNumberFormat="1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7" fillId="0" borderId="0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justify" vertical="center" wrapText="1"/>
    </xf>
    <xf numFmtId="166" fontId="25" fillId="0" borderId="1" xfId="0" applyNumberFormat="1" applyFont="1" applyFill="1" applyBorder="1" applyAlignment="1">
      <alignment horizontal="center" vertical="center" wrapText="1"/>
    </xf>
    <xf numFmtId="0" fontId="13" fillId="0" borderId="5" xfId="0" quotePrefix="1" applyFont="1" applyBorder="1" applyAlignment="1">
      <alignment horizontal="center" vertical="center" wrapText="1"/>
    </xf>
    <xf numFmtId="164" fontId="29" fillId="0" borderId="0" xfId="2" applyNumberFormat="1" applyFont="1" applyBorder="1" applyAlignment="1">
      <alignment horizontal="center" vertical="center" wrapText="1"/>
    </xf>
    <xf numFmtId="0" fontId="29" fillId="0" borderId="0" xfId="2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164" fontId="18" fillId="0" borderId="0" xfId="2" applyNumberFormat="1" applyFont="1" applyBorder="1" applyAlignment="1">
      <alignment vertical="center" wrapText="1"/>
    </xf>
    <xf numFmtId="166" fontId="25" fillId="0" borderId="10" xfId="0" applyNumberFormat="1" applyFont="1" applyFill="1" applyBorder="1" applyAlignment="1">
      <alignment horizontal="center" vertical="center" wrapText="1"/>
    </xf>
    <xf numFmtId="166" fontId="25" fillId="0" borderId="8" xfId="0" applyNumberFormat="1" applyFont="1" applyFill="1" applyBorder="1" applyAlignment="1">
      <alignment horizontal="center" vertical="center" wrapText="1"/>
    </xf>
    <xf numFmtId="166" fontId="25" fillId="0" borderId="15" xfId="0" applyNumberFormat="1" applyFont="1" applyFill="1" applyBorder="1" applyAlignment="1">
      <alignment horizontal="center" vertical="center" wrapText="1"/>
    </xf>
    <xf numFmtId="0" fontId="30" fillId="0" borderId="0" xfId="3" applyFont="1"/>
    <xf numFmtId="0" fontId="31" fillId="0" borderId="0" xfId="3" applyFont="1" applyFill="1" applyAlignment="1">
      <alignment vertical="top"/>
    </xf>
    <xf numFmtId="0" fontId="24" fillId="0" borderId="0" xfId="3" applyFont="1" applyAlignment="1">
      <alignment vertical="top"/>
    </xf>
    <xf numFmtId="0" fontId="30" fillId="11" borderId="1" xfId="3" applyFont="1" applyFill="1" applyBorder="1" applyAlignment="1">
      <alignment horizontal="center" vertical="top"/>
    </xf>
    <xf numFmtId="0" fontId="23" fillId="0" borderId="0" xfId="3" applyFont="1" applyFill="1" applyAlignment="1">
      <alignment vertical="top" wrapText="1"/>
    </xf>
    <xf numFmtId="0" fontId="25" fillId="0" borderId="0" xfId="3" applyFont="1" applyAlignment="1">
      <alignment vertical="top" wrapText="1"/>
    </xf>
    <xf numFmtId="0" fontId="24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12" fillId="0" borderId="23" xfId="0" applyFont="1" applyFill="1" applyBorder="1" applyAlignment="1">
      <alignment horizontal="left" vertical="center" wrapText="1"/>
    </xf>
    <xf numFmtId="0" fontId="33" fillId="0" borderId="0" xfId="0" applyFont="1" applyAlignment="1">
      <alignment vertical="center"/>
    </xf>
    <xf numFmtId="0" fontId="12" fillId="0" borderId="10" xfId="0" applyFont="1" applyBorder="1" applyAlignment="1">
      <alignment horizontal="justify" vertical="center" wrapText="1"/>
    </xf>
    <xf numFmtId="0" fontId="12" fillId="0" borderId="8" xfId="0" applyFont="1" applyBorder="1" applyAlignment="1">
      <alignment horizontal="justify" vertical="center" wrapText="1"/>
    </xf>
    <xf numFmtId="0" fontId="12" fillId="0" borderId="15" xfId="0" applyFont="1" applyBorder="1" applyAlignment="1">
      <alignment horizontal="justify" vertical="center" wrapText="1"/>
    </xf>
    <xf numFmtId="0" fontId="15" fillId="0" borderId="1" xfId="0" applyFont="1" applyBorder="1" applyAlignment="1">
      <alignment horizontal="justify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justify" vertical="center" wrapText="1"/>
    </xf>
    <xf numFmtId="0" fontId="15" fillId="12" borderId="5" xfId="0" applyFont="1" applyFill="1" applyBorder="1" applyAlignment="1">
      <alignment horizontal="left" vertical="center" wrapText="1"/>
    </xf>
    <xf numFmtId="0" fontId="12" fillId="12" borderId="1" xfId="0" applyFont="1" applyFill="1" applyBorder="1" applyAlignment="1">
      <alignment horizontal="left" vertical="center" wrapText="1"/>
    </xf>
    <xf numFmtId="0" fontId="2" fillId="13" borderId="0" xfId="0" applyFont="1" applyFill="1" applyAlignment="1">
      <alignment vertical="center"/>
    </xf>
    <xf numFmtId="167" fontId="2" fillId="13" borderId="0" xfId="1" applyNumberFormat="1" applyFont="1" applyFill="1" applyAlignment="1">
      <alignment vertical="center"/>
    </xf>
    <xf numFmtId="167" fontId="2" fillId="13" borderId="0" xfId="0" applyNumberFormat="1" applyFont="1" applyFill="1" applyAlignment="1">
      <alignment vertical="center"/>
    </xf>
    <xf numFmtId="0" fontId="2" fillId="0" borderId="0" xfId="0" applyFont="1"/>
    <xf numFmtId="164" fontId="2" fillId="0" borderId="0" xfId="2" applyNumberFormat="1" applyFont="1" applyAlignment="1">
      <alignment vertical="center"/>
    </xf>
    <xf numFmtId="0" fontId="33" fillId="13" borderId="0" xfId="0" applyFont="1" applyFill="1" applyAlignment="1">
      <alignment vertical="center"/>
    </xf>
    <xf numFmtId="164" fontId="2" fillId="13" borderId="0" xfId="2" applyNumberFormat="1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164" fontId="33" fillId="0" borderId="0" xfId="2" applyNumberFormat="1" applyFont="1" applyBorder="1" applyAlignment="1">
      <alignment vertical="center"/>
    </xf>
    <xf numFmtId="0" fontId="34" fillId="14" borderId="0" xfId="0" applyFont="1" applyFill="1" applyAlignment="1">
      <alignment horizontal="center" vertical="center"/>
    </xf>
    <xf numFmtId="0" fontId="29" fillId="13" borderId="0" xfId="2" applyNumberFormat="1" applyFont="1" applyFill="1" applyBorder="1" applyAlignment="1">
      <alignment horizontal="center" vertical="center" wrapText="1"/>
    </xf>
    <xf numFmtId="0" fontId="15" fillId="13" borderId="5" xfId="0" applyFont="1" applyFill="1" applyBorder="1" applyAlignment="1">
      <alignment horizontal="left" vertical="center" wrapText="1"/>
    </xf>
    <xf numFmtId="0" fontId="12" fillId="13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 applyProtection="1">
      <alignment horizontal="center" vertical="center"/>
      <protection locked="0"/>
    </xf>
    <xf numFmtId="0" fontId="23" fillId="7" borderId="5" xfId="0" applyFont="1" applyFill="1" applyBorder="1" applyAlignment="1">
      <alignment horizontal="center" vertical="center" wrapText="1"/>
    </xf>
    <xf numFmtId="164" fontId="0" fillId="7" borderId="1" xfId="2" applyNumberFormat="1" applyFont="1" applyFill="1" applyBorder="1" applyAlignment="1">
      <alignment horizontal="right" vertical="center"/>
    </xf>
    <xf numFmtId="0" fontId="23" fillId="13" borderId="5" xfId="0" applyFont="1" applyFill="1" applyBorder="1" applyAlignment="1">
      <alignment horizontal="center" vertical="center" wrapText="1"/>
    </xf>
    <xf numFmtId="167" fontId="0" fillId="13" borderId="1" xfId="1" applyNumberFormat="1" applyFont="1" applyFill="1" applyBorder="1" applyAlignment="1">
      <alignment horizontal="right" vertical="center"/>
    </xf>
    <xf numFmtId="0" fontId="23" fillId="13" borderId="10" xfId="0" applyFont="1" applyFill="1" applyBorder="1" applyAlignment="1">
      <alignment horizontal="center" vertical="center" wrapText="1"/>
    </xf>
    <xf numFmtId="165" fontId="0" fillId="13" borderId="10" xfId="4" applyNumberFormat="1" applyFont="1" applyFill="1" applyBorder="1" applyAlignment="1">
      <alignment horizontal="center" vertical="center"/>
    </xf>
    <xf numFmtId="165" fontId="0" fillId="13" borderId="11" xfId="4" applyNumberFormat="1" applyFont="1" applyFill="1" applyBorder="1" applyAlignment="1">
      <alignment horizontal="center" vertical="center"/>
    </xf>
    <xf numFmtId="165" fontId="0" fillId="13" borderId="10" xfId="4" applyNumberFormat="1" applyFont="1" applyFill="1" applyBorder="1" applyAlignment="1">
      <alignment vertical="center"/>
    </xf>
    <xf numFmtId="0" fontId="23" fillId="13" borderId="8" xfId="0" applyFont="1" applyFill="1" applyBorder="1" applyAlignment="1">
      <alignment horizontal="center" vertical="center" wrapText="1"/>
    </xf>
    <xf numFmtId="165" fontId="0" fillId="13" borderId="8" xfId="4" applyNumberFormat="1" applyFont="1" applyFill="1" applyBorder="1" applyAlignment="1">
      <alignment horizontal="center" vertical="center"/>
    </xf>
    <xf numFmtId="165" fontId="0" fillId="13" borderId="13" xfId="4" applyNumberFormat="1" applyFont="1" applyFill="1" applyBorder="1" applyAlignment="1">
      <alignment horizontal="center" vertical="center"/>
    </xf>
    <xf numFmtId="165" fontId="0" fillId="13" borderId="8" xfId="4" applyNumberFormat="1" applyFont="1" applyFill="1" applyBorder="1" applyAlignment="1">
      <alignment vertical="center"/>
    </xf>
    <xf numFmtId="0" fontId="23" fillId="13" borderId="15" xfId="0" applyFont="1" applyFill="1" applyBorder="1" applyAlignment="1">
      <alignment horizontal="center" vertical="center" wrapText="1"/>
    </xf>
    <xf numFmtId="165" fontId="0" fillId="13" borderId="15" xfId="4" applyNumberFormat="1" applyFont="1" applyFill="1" applyBorder="1" applyAlignment="1">
      <alignment horizontal="center" vertical="center"/>
    </xf>
    <xf numFmtId="165" fontId="0" fillId="13" borderId="16" xfId="4" applyNumberFormat="1" applyFont="1" applyFill="1" applyBorder="1" applyAlignment="1">
      <alignment horizontal="center" vertical="center"/>
    </xf>
    <xf numFmtId="165" fontId="0" fillId="13" borderId="15" xfId="4" applyNumberFormat="1" applyFont="1" applyFill="1" applyBorder="1" applyAlignment="1">
      <alignment vertical="center"/>
    </xf>
    <xf numFmtId="165" fontId="0" fillId="13" borderId="1" xfId="4" applyNumberFormat="1" applyFont="1" applyFill="1" applyBorder="1" applyAlignment="1">
      <alignment horizontal="right" vertical="center"/>
    </xf>
    <xf numFmtId="167" fontId="0" fillId="13" borderId="1" xfId="4" applyNumberFormat="1" applyFont="1" applyFill="1" applyBorder="1" applyAlignment="1">
      <alignment horizontal="right" vertical="center"/>
    </xf>
    <xf numFmtId="167" fontId="0" fillId="13" borderId="5" xfId="4" applyNumberFormat="1" applyFont="1" applyFill="1" applyBorder="1" applyAlignment="1">
      <alignment horizontal="right" vertical="center"/>
    </xf>
    <xf numFmtId="165" fontId="17" fillId="13" borderId="1" xfId="1" applyNumberFormat="1" applyFont="1" applyFill="1" applyBorder="1" applyAlignment="1">
      <alignment horizontal="right" vertical="center"/>
    </xf>
    <xf numFmtId="165" fontId="0" fillId="13" borderId="5" xfId="1" applyNumberFormat="1" applyFont="1" applyFill="1" applyBorder="1" applyAlignment="1">
      <alignment horizontal="right" vertical="center"/>
    </xf>
    <xf numFmtId="165" fontId="0" fillId="13" borderId="1" xfId="1" applyNumberFormat="1" applyFont="1" applyFill="1" applyBorder="1" applyAlignment="1">
      <alignment horizontal="right" vertical="center"/>
    </xf>
    <xf numFmtId="0" fontId="13" fillId="0" borderId="5" xfId="0" applyFont="1" applyBorder="1" applyAlignment="1">
      <alignment horizontal="left" vertical="center" wrapText="1"/>
    </xf>
    <xf numFmtId="167" fontId="0" fillId="13" borderId="5" xfId="1" applyNumberFormat="1" applyFont="1" applyFill="1" applyBorder="1" applyAlignment="1">
      <alignment horizontal="right" vertical="center"/>
    </xf>
    <xf numFmtId="166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166" fontId="2" fillId="0" borderId="0" xfId="0" applyNumberFormat="1" applyFont="1" applyBorder="1" applyAlignment="1">
      <alignment vertical="center"/>
    </xf>
    <xf numFmtId="167" fontId="2" fillId="0" borderId="0" xfId="1" applyNumberFormat="1" applyFont="1" applyBorder="1" applyAlignment="1">
      <alignment vertical="center"/>
    </xf>
    <xf numFmtId="166" fontId="0" fillId="13" borderId="1" xfId="0" applyNumberFormat="1" applyFont="1" applyFill="1" applyBorder="1" applyAlignment="1">
      <alignment horizontal="right" vertical="center"/>
    </xf>
    <xf numFmtId="43" fontId="0" fillId="0" borderId="1" xfId="1" applyFont="1" applyBorder="1" applyAlignment="1">
      <alignment horizontal="right" vertical="center"/>
    </xf>
    <xf numFmtId="0" fontId="11" fillId="6" borderId="4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 vertical="center" wrapText="1"/>
    </xf>
  </cellXfs>
  <cellStyles count="5">
    <cellStyle name="Migliaia" xfId="1" builtinId="3"/>
    <cellStyle name="Migliaia 2" xfId="4"/>
    <cellStyle name="Normale" xfId="0" builtinId="0"/>
    <cellStyle name="Normale 2" xfId="3"/>
    <cellStyle name="Percentuale" xfId="2" builtinId="5"/>
  </cellStyles>
  <dxfs count="32">
    <dxf>
      <border>
        <vertical/>
        <horizontal/>
      </border>
    </dxf>
    <dxf>
      <border>
        <left style="thin">
          <color rgb="FF8A7972"/>
        </left>
        <right style="thin">
          <color rgb="FF8A7972"/>
        </right>
        <top style="thin">
          <color rgb="FF8A7972"/>
        </top>
        <bottom style="thin">
          <color rgb="FF8A7972"/>
        </bottom>
        <vertical/>
        <horizontal/>
      </border>
    </dxf>
    <dxf>
      <border>
        <vertical/>
        <horizontal/>
      </border>
    </dxf>
    <dxf>
      <border>
        <left style="thin">
          <color rgb="FF8A7972"/>
        </left>
        <right style="thin">
          <color rgb="FF8A7972"/>
        </right>
        <top style="thin">
          <color rgb="FF8A7972"/>
        </top>
        <bottom style="thin">
          <color rgb="FF8A7972"/>
        </bottom>
        <vertical/>
        <horizontal/>
      </border>
    </dxf>
    <dxf>
      <border>
        <vertical/>
        <horizontal/>
      </border>
    </dxf>
    <dxf>
      <border>
        <left style="thin">
          <color rgb="FF8A7972"/>
        </left>
        <right style="thin">
          <color rgb="FF8A7972"/>
        </right>
        <top style="thin">
          <color rgb="FF8A7972"/>
        </top>
        <bottom style="thin">
          <color rgb="FF8A7972"/>
        </bottom>
        <vertical/>
        <horizontal/>
      </border>
    </dxf>
    <dxf>
      <border>
        <vertical/>
        <horizontal/>
      </border>
    </dxf>
    <dxf>
      <border>
        <left style="thin">
          <color rgb="FF8A7972"/>
        </left>
        <right style="thin">
          <color rgb="FF8A7972"/>
        </right>
        <top style="thin">
          <color rgb="FF8A7972"/>
        </top>
        <bottom style="thin">
          <color rgb="FF8A7972"/>
        </bottom>
        <vertical/>
        <horizontal/>
      </border>
    </dxf>
    <dxf>
      <border>
        <vertical/>
        <horizontal/>
      </border>
    </dxf>
    <dxf>
      <border>
        <left style="thin">
          <color rgb="FF8A7972"/>
        </left>
        <right style="thin">
          <color rgb="FF8A7972"/>
        </right>
        <top style="thin">
          <color rgb="FF8A7972"/>
        </top>
        <bottom style="thin">
          <color rgb="FF8A7972"/>
        </bottom>
        <vertical/>
        <horizontal/>
      </border>
    </dxf>
    <dxf>
      <border>
        <vertical/>
        <horizontal/>
      </border>
    </dxf>
    <dxf>
      <border>
        <left style="thin">
          <color rgb="FF8A7972"/>
        </left>
        <right style="thin">
          <color rgb="FF8A7972"/>
        </right>
        <top style="thin">
          <color rgb="FF8A7972"/>
        </top>
        <bottom style="thin">
          <color rgb="FF8A7972"/>
        </bottom>
        <vertical/>
        <horizontal/>
      </border>
    </dxf>
    <dxf>
      <border>
        <vertical/>
        <horizontal/>
      </border>
    </dxf>
    <dxf>
      <border>
        <left style="thin">
          <color rgb="FF8A7972"/>
        </left>
        <right style="thin">
          <color rgb="FF8A7972"/>
        </right>
        <top style="thin">
          <color rgb="FF8A7972"/>
        </top>
        <bottom style="thin">
          <color rgb="FF8A7972"/>
        </bottom>
        <vertical/>
        <horizontal/>
      </border>
    </dxf>
    <dxf>
      <border>
        <vertical/>
        <horizontal/>
      </border>
    </dxf>
    <dxf>
      <border>
        <left style="thin">
          <color rgb="FF8A7972"/>
        </left>
        <right style="thin">
          <color rgb="FF8A7972"/>
        </right>
        <top style="thin">
          <color rgb="FF8A7972"/>
        </top>
        <bottom style="thin">
          <color rgb="FF8A7972"/>
        </bottom>
        <vertical/>
        <horizontal/>
      </border>
    </dxf>
    <dxf>
      <border>
        <vertical/>
        <horizontal/>
      </border>
    </dxf>
    <dxf>
      <border>
        <left style="thin">
          <color rgb="FF8A7972"/>
        </left>
        <right style="thin">
          <color rgb="FF8A7972"/>
        </right>
        <top style="thin">
          <color rgb="FF8A7972"/>
        </top>
        <bottom style="thin">
          <color rgb="FF8A7972"/>
        </bottom>
        <vertical/>
        <horizontal/>
      </border>
    </dxf>
    <dxf>
      <border>
        <vertical/>
        <horizontal/>
      </border>
    </dxf>
    <dxf>
      <border>
        <left style="thin">
          <color rgb="FF8A7972"/>
        </left>
        <right style="thin">
          <color rgb="FF8A7972"/>
        </right>
        <top style="thin">
          <color rgb="FF8A7972"/>
        </top>
        <bottom style="thin">
          <color rgb="FF8A7972"/>
        </bottom>
        <vertical/>
        <horizontal/>
      </border>
    </dxf>
    <dxf>
      <border>
        <vertical/>
        <horizontal/>
      </border>
    </dxf>
    <dxf>
      <border>
        <left style="thin">
          <color rgb="FF8A7972"/>
        </left>
        <right style="thin">
          <color rgb="FF8A7972"/>
        </right>
        <top style="thin">
          <color rgb="FF8A7972"/>
        </top>
        <bottom style="thin">
          <color rgb="FF8A7972"/>
        </bottom>
        <vertical/>
        <horizontal/>
      </border>
    </dxf>
    <dxf>
      <border>
        <vertical/>
        <horizontal/>
      </border>
    </dxf>
    <dxf>
      <border>
        <left style="thin">
          <color rgb="FF8A7972"/>
        </left>
        <right style="thin">
          <color rgb="FF8A7972"/>
        </right>
        <top style="thin">
          <color rgb="FF8A7972"/>
        </top>
        <bottom style="thin">
          <color rgb="FF8A7972"/>
        </bottom>
        <vertical/>
        <horizontal/>
      </border>
    </dxf>
    <dxf>
      <border>
        <vertical/>
        <horizontal/>
      </border>
    </dxf>
    <dxf>
      <border>
        <left style="thin">
          <color rgb="FF8A7972"/>
        </left>
        <right style="thin">
          <color rgb="FF8A7972"/>
        </right>
        <top style="thin">
          <color rgb="FF8A7972"/>
        </top>
        <bottom style="thin">
          <color rgb="FF8A7972"/>
        </bottom>
        <vertical/>
        <horizontal/>
      </border>
    </dxf>
    <dxf>
      <border>
        <vertical/>
        <horizontal/>
      </border>
    </dxf>
    <dxf>
      <border>
        <left style="thin">
          <color rgb="FF8A7972"/>
        </left>
        <right style="thin">
          <color rgb="FF8A7972"/>
        </right>
        <top style="thin">
          <color rgb="FF8A7972"/>
        </top>
        <bottom style="thin">
          <color rgb="FF8A7972"/>
        </bottom>
        <vertical/>
        <horizontal/>
      </border>
    </dxf>
    <dxf>
      <border>
        <vertical/>
        <horizontal/>
      </border>
    </dxf>
    <dxf>
      <border>
        <left style="thin">
          <color rgb="FF8A7972"/>
        </left>
        <right style="thin">
          <color rgb="FF8A7972"/>
        </right>
        <top style="thin">
          <color rgb="FF8A7972"/>
        </top>
        <bottom style="thin">
          <color rgb="FF8A7972"/>
        </bottom>
        <vertical/>
        <horizontal/>
      </border>
    </dxf>
    <dxf>
      <border>
        <vertical/>
        <horizontal/>
      </border>
    </dxf>
    <dxf>
      <border>
        <left style="thin">
          <color rgb="FF8A7972"/>
        </left>
        <right style="thin">
          <color rgb="FF8A7972"/>
        </right>
        <top style="thin">
          <color rgb="FF8A7972"/>
        </top>
        <bottom style="thin">
          <color rgb="FF8A7972"/>
        </bottom>
        <vertical/>
        <horizontal/>
      </border>
    </dxf>
  </dxfs>
  <tableStyles count="0" defaultTableStyle="TableStyleMedium2" defaultPivotStyle="PivotStyleLight16"/>
  <colors>
    <mruColors>
      <color rgb="FF8A7972"/>
      <color rgb="FFB1291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Dati!$K$65</c:f>
          <c:strCache>
            <c:ptCount val="1"/>
            <c:pt idx="0">
              <c:v>Pop. per classi di età - </c:v>
            </c:pt>
          </c:strCache>
        </c:strRef>
      </c:tx>
      <c:layout/>
      <c:overlay val="1"/>
      <c:txPr>
        <a:bodyPr/>
        <a:lstStyle/>
        <a:p>
          <a:pPr>
            <a:defRPr sz="120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3369269466316711"/>
          <c:y val="0.23635024788568096"/>
          <c:w val="0.71302952755905513"/>
          <c:h val="0.6197473753280839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Dati!$L$66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Dati!$K$67:$K$72</c:f>
              <c:strCache>
                <c:ptCount val="6"/>
                <c:pt idx="0">
                  <c:v>Classe d'età 0-14</c:v>
                </c:pt>
                <c:pt idx="1">
                  <c:v>Classe d'età 15-19</c:v>
                </c:pt>
                <c:pt idx="2">
                  <c:v>Classe d'età 20-39</c:v>
                </c:pt>
                <c:pt idx="3">
                  <c:v>Classe d'età 40-59</c:v>
                </c:pt>
                <c:pt idx="4">
                  <c:v>Classe d'età 60-64</c:v>
                </c:pt>
                <c:pt idx="5">
                  <c:v>Classe d'età &gt;64</c:v>
                </c:pt>
              </c:strCache>
            </c:strRef>
          </c:cat>
          <c:val>
            <c:numRef>
              <c:f>Dati!$L$67:$L$72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Dati!$M$66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Dati!$K$67:$K$72</c:f>
              <c:strCache>
                <c:ptCount val="6"/>
                <c:pt idx="0">
                  <c:v>Classe d'età 0-14</c:v>
                </c:pt>
                <c:pt idx="1">
                  <c:v>Classe d'età 15-19</c:v>
                </c:pt>
                <c:pt idx="2">
                  <c:v>Classe d'età 20-39</c:v>
                </c:pt>
                <c:pt idx="3">
                  <c:v>Classe d'età 40-59</c:v>
                </c:pt>
                <c:pt idx="4">
                  <c:v>Classe d'età 60-64</c:v>
                </c:pt>
                <c:pt idx="5">
                  <c:v>Classe d'età &gt;64</c:v>
                </c:pt>
              </c:strCache>
            </c:strRef>
          </c:cat>
          <c:val>
            <c:numRef>
              <c:f>Dati!$M$67:$M$72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overlap val="100"/>
        <c:axId val="122097152"/>
        <c:axId val="45534592"/>
      </c:barChart>
      <c:catAx>
        <c:axId val="122097152"/>
        <c:scaling>
          <c:orientation val="maxMin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it-IT"/>
          </a:p>
        </c:txPr>
        <c:crossAx val="45534592"/>
        <c:crosses val="autoZero"/>
        <c:auto val="1"/>
        <c:lblAlgn val="ctr"/>
        <c:lblOffset val="100"/>
        <c:noMultiLvlLbl val="0"/>
      </c:catAx>
      <c:valAx>
        <c:axId val="45534592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220971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377055993000877"/>
          <c:y val="0.88850503062117236"/>
          <c:w val="0.74745888013998252"/>
          <c:h val="8.371719160104987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1753258642131859"/>
          <c:y val="0.24725102070574512"/>
          <c:w val="0.4598355997922281"/>
          <c:h val="0.61799795858850981"/>
        </c:manualLayout>
      </c:layout>
      <c:doughnutChart>
        <c:varyColors val="1"/>
        <c:ser>
          <c:idx val="0"/>
          <c:order val="0"/>
          <c:tx>
            <c:strRef>
              <c:f>Dati!$V$113</c:f>
              <c:strCache>
                <c:ptCount val="1"/>
                <c:pt idx="0">
                  <c:v>COMPOSIZIONE POPOLAZIONE STRANIERA PER GENERE - 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Dati!$J$114:$K$114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Dati!$V$115:$W$115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1753258642131859"/>
          <c:y val="0.24725102070574512"/>
          <c:w val="0.4598355997922281"/>
          <c:h val="0.61799795858850981"/>
        </c:manualLayout>
      </c:layout>
      <c:doughnutChart>
        <c:varyColors val="1"/>
        <c:ser>
          <c:idx val="0"/>
          <c:order val="0"/>
          <c:tx>
            <c:strRef>
              <c:f>Dati!$V$133</c:f>
              <c:strCache>
                <c:ptCount val="1"/>
                <c:pt idx="0">
                  <c:v>QUOTA DONNE STRANIERE SUL TOTALE DONNE - 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2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Dati!$V$134:$W$134</c:f>
              <c:strCache>
                <c:ptCount val="2"/>
                <c:pt idx="0">
                  <c:v>Donne straniere</c:v>
                </c:pt>
                <c:pt idx="1">
                  <c:v>Donne italiane</c:v>
                </c:pt>
              </c:strCache>
            </c:strRef>
          </c:cat>
          <c:val>
            <c:numRef>
              <c:f>Dati!$V$135:$W$135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Dati!$I$81</c:f>
          <c:strCache>
            <c:ptCount val="1"/>
            <c:pt idx="0">
              <c:v>POPOLAZIONE - </c:v>
            </c:pt>
          </c:strCache>
        </c:strRef>
      </c:tx>
      <c:layout/>
      <c:overlay val="0"/>
      <c:txPr>
        <a:bodyPr/>
        <a:lstStyle/>
        <a:p>
          <a:pPr>
            <a:defRPr sz="120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1753258642131859"/>
          <c:y val="0.24725102070574512"/>
          <c:w val="0.4598355997922281"/>
          <c:h val="0.61799795858850981"/>
        </c:manualLayout>
      </c:layout>
      <c:doughnutChart>
        <c:varyColors val="1"/>
        <c:ser>
          <c:idx val="0"/>
          <c:order val="0"/>
          <c:tx>
            <c:strRef>
              <c:f>Dati!$I$81</c:f>
              <c:strCache>
                <c:ptCount val="1"/>
                <c:pt idx="0">
                  <c:v>POPOLAZIONE - 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Dati!$J$114:$K$114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Dati!$I$83:$J$83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Dati!$N$81</c:f>
          <c:strCache>
            <c:ptCount val="1"/>
            <c:pt idx="0">
              <c:v>POPOLAZIONE - </c:v>
            </c:pt>
          </c:strCache>
        </c:strRef>
      </c:tx>
      <c:layout/>
      <c:overlay val="0"/>
      <c:txPr>
        <a:bodyPr/>
        <a:lstStyle/>
        <a:p>
          <a:pPr>
            <a:defRPr sz="120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1753258642131859"/>
          <c:y val="0.24725102070574512"/>
          <c:w val="0.4598355997922281"/>
          <c:h val="0.61799795858850981"/>
        </c:manualLayout>
      </c:layout>
      <c:doughnutChart>
        <c:varyColors val="1"/>
        <c:ser>
          <c:idx val="0"/>
          <c:order val="0"/>
          <c:tx>
            <c:strRef>
              <c:f>Dati!$N$81</c:f>
              <c:strCache>
                <c:ptCount val="1"/>
                <c:pt idx="0">
                  <c:v>POPOLAZIONE - 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Dati!$J$114:$K$114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Dati!$N$83:$O$83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Dati!$R$81</c:f>
          <c:strCache>
            <c:ptCount val="1"/>
            <c:pt idx="0">
              <c:v>POPOLAZIONE - </c:v>
            </c:pt>
          </c:strCache>
        </c:strRef>
      </c:tx>
      <c:layout/>
      <c:overlay val="0"/>
      <c:txPr>
        <a:bodyPr/>
        <a:lstStyle/>
        <a:p>
          <a:pPr>
            <a:defRPr sz="120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1753258642131859"/>
          <c:y val="0.24725102070574512"/>
          <c:w val="0.4598355997922281"/>
          <c:h val="0.61799795858850981"/>
        </c:manualLayout>
      </c:layout>
      <c:doughnutChart>
        <c:varyColors val="1"/>
        <c:ser>
          <c:idx val="0"/>
          <c:order val="0"/>
          <c:tx>
            <c:strRef>
              <c:f>Dati!$R$81</c:f>
              <c:strCache>
                <c:ptCount val="1"/>
                <c:pt idx="0">
                  <c:v>POPOLAZIONE - 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Dati!$J$114:$K$114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Dati!$R$83:$S$83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8621636284722223"/>
          <c:y val="0.2287325021872266"/>
          <c:w val="0.48399305555555555"/>
          <c:h val="0.65040536599591714"/>
        </c:manualLayout>
      </c:layout>
      <c:doughnutChart>
        <c:varyColors val="1"/>
        <c:ser>
          <c:idx val="0"/>
          <c:order val="0"/>
          <c:tx>
            <c:strRef>
              <c:f>Dati!$J$133</c:f>
              <c:strCache>
                <c:ptCount val="1"/>
                <c:pt idx="0">
                  <c:v>QUOTA DONNE STRANIERE SUL TOTALE DONNE - 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Dati!$J$134:$K$134</c:f>
              <c:strCache>
                <c:ptCount val="2"/>
                <c:pt idx="0">
                  <c:v>Donne straniere</c:v>
                </c:pt>
                <c:pt idx="1">
                  <c:v>Donne italiane</c:v>
                </c:pt>
              </c:strCache>
            </c:strRef>
          </c:cat>
          <c:val>
            <c:numRef>
              <c:f>Dati!$J$135:$K$135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67039089626736115"/>
          <c:y val="0.73179206765820937"/>
          <c:w val="0.28482286241319443"/>
          <c:h val="0.16743438320209975"/>
        </c:manualLayout>
      </c:layout>
      <c:overlay val="0"/>
      <c:txPr>
        <a:bodyPr/>
        <a:lstStyle/>
        <a:p>
          <a:pPr rtl="0">
            <a:defRPr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8621636284722223"/>
          <c:y val="0.2287325021872266"/>
          <c:w val="0.48399305555555555"/>
          <c:h val="0.65040536599591714"/>
        </c:manualLayout>
      </c:layout>
      <c:doughnutChart>
        <c:varyColors val="1"/>
        <c:ser>
          <c:idx val="0"/>
          <c:order val="0"/>
          <c:tx>
            <c:strRef>
              <c:f>Dati!$P$133</c:f>
              <c:strCache>
                <c:ptCount val="1"/>
                <c:pt idx="0">
                  <c:v>QUOTA DONNE STRANIERE SUL TOTALE DONNE - 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Dati!$J$134:$K$134</c:f>
              <c:strCache>
                <c:ptCount val="2"/>
                <c:pt idx="0">
                  <c:v>Donne straniere</c:v>
                </c:pt>
                <c:pt idx="1">
                  <c:v>Donne italiane</c:v>
                </c:pt>
              </c:strCache>
            </c:strRef>
          </c:cat>
          <c:val>
            <c:numRef>
              <c:f>Dati!$P$135:$Q$135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67039089626736115"/>
          <c:y val="0.73179206765820937"/>
          <c:w val="0.28482286241319443"/>
          <c:h val="0.16743438320209975"/>
        </c:manualLayout>
      </c:layout>
      <c:overlay val="0"/>
      <c:txPr>
        <a:bodyPr/>
        <a:lstStyle/>
        <a:p>
          <a:pPr rtl="0">
            <a:defRPr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Dati!$K$109</c:f>
          <c:strCache>
            <c:ptCount val="1"/>
            <c:pt idx="0">
              <c:v>ETÀ MEDIA - Cfr. --</c:v>
            </c:pt>
          </c:strCache>
        </c:strRef>
      </c:tx>
      <c:overlay val="1"/>
      <c:txPr>
        <a:bodyPr/>
        <a:lstStyle/>
        <a:p>
          <a:pPr>
            <a:defRPr sz="120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527337634070177"/>
          <c:y val="0.11510486111111111"/>
          <c:w val="0.85004322806667387"/>
          <c:h val="0.78742916666666662"/>
        </c:manualLayout>
      </c:layout>
      <c:lineChart>
        <c:grouping val="standard"/>
        <c:varyColors val="0"/>
        <c:ser>
          <c:idx val="0"/>
          <c:order val="0"/>
          <c:tx>
            <c:strRef>
              <c:f>Dati!$E$65</c:f>
              <c:strCache>
                <c:ptCount val="1"/>
              </c:strCache>
            </c:strRef>
          </c:tx>
          <c:marker>
            <c:symbol val="diamond"/>
            <c:size val="20"/>
          </c:marker>
          <c:dLbls>
            <c:dLblPos val="l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Dati!$E$111</c:f>
              <c:numCache>
                <c:formatCode>_-* #,##0.0_-;\-* #,##0.0_-;_-* "-"??_-;_-@_-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Dati!$F$65</c:f>
              <c:strCache>
                <c:ptCount val="1"/>
              </c:strCache>
            </c:strRef>
          </c:tx>
          <c:marker>
            <c:symbol val="square"/>
            <c:size val="20"/>
          </c:marker>
          <c:dLbls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Dati!$F$111</c:f>
              <c:numCache>
                <c:formatCode>_-* #,##0.0_-;\-* #,##0.0_-;_-* "-"??_-;_-@_-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Dati!$G$65</c:f>
              <c:strCache>
                <c:ptCount val="1"/>
              </c:strCache>
            </c:strRef>
          </c:tx>
          <c:marker>
            <c:symbol val="triangle"/>
            <c:size val="20"/>
          </c:marker>
          <c:dLbls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Dati!$G$111</c:f>
              <c:numCache>
                <c:formatCode>_-* #,##0.0_-;\-* #,##0.0_-;_-* "-"??_-;_-@_-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0116352"/>
        <c:axId val="154108480"/>
      </c:lineChart>
      <c:catAx>
        <c:axId val="150116352"/>
        <c:scaling>
          <c:orientation val="minMax"/>
        </c:scaling>
        <c:delete val="1"/>
        <c:axPos val="b"/>
        <c:numFmt formatCode="_-* #,##0.0_-;\-* #,##0.0_-;_-* &quot;-&quot;??_-;_-@_-" sourceLinked="1"/>
        <c:majorTickMark val="out"/>
        <c:minorTickMark val="none"/>
        <c:tickLblPos val="nextTo"/>
        <c:crossAx val="154108480"/>
        <c:crosses val="autoZero"/>
        <c:auto val="1"/>
        <c:lblAlgn val="ctr"/>
        <c:lblOffset val="100"/>
        <c:noMultiLvlLbl val="0"/>
      </c:catAx>
      <c:valAx>
        <c:axId val="15410848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50116352"/>
        <c:crosses val="autoZero"/>
        <c:crossBetween val="between"/>
        <c:minorUnit val="5.000000000000001E-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Dati!$O$65</c:f>
          <c:strCache>
            <c:ptCount val="1"/>
            <c:pt idx="0">
              <c:v>Pop. per classi di età - </c:v>
            </c:pt>
          </c:strCache>
        </c:strRef>
      </c:tx>
      <c:layout/>
      <c:overlay val="1"/>
      <c:txPr>
        <a:bodyPr/>
        <a:lstStyle/>
        <a:p>
          <a:pPr>
            <a:defRPr sz="120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3369269466316711"/>
          <c:y val="0.23635024788568096"/>
          <c:w val="0.71302952755905513"/>
          <c:h val="0.6197473753280839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Dati!$P$66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Dati!$O$67:$O$72</c:f>
              <c:strCache>
                <c:ptCount val="6"/>
                <c:pt idx="0">
                  <c:v>Classe d'età 0-14</c:v>
                </c:pt>
                <c:pt idx="1">
                  <c:v>Classe d'età 15-19</c:v>
                </c:pt>
                <c:pt idx="2">
                  <c:v>Classe d'età 20-39</c:v>
                </c:pt>
                <c:pt idx="3">
                  <c:v>Classe d'età 40-59</c:v>
                </c:pt>
                <c:pt idx="4">
                  <c:v>Classe d'età 60-64</c:v>
                </c:pt>
                <c:pt idx="5">
                  <c:v>Classe d'età &gt;64</c:v>
                </c:pt>
              </c:strCache>
            </c:strRef>
          </c:cat>
          <c:val>
            <c:numRef>
              <c:f>Dati!$P$67:$P$72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Dati!$Q$66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Dati!$O$67:$O$72</c:f>
              <c:strCache>
                <c:ptCount val="6"/>
                <c:pt idx="0">
                  <c:v>Classe d'età 0-14</c:v>
                </c:pt>
                <c:pt idx="1">
                  <c:v>Classe d'età 15-19</c:v>
                </c:pt>
                <c:pt idx="2">
                  <c:v>Classe d'età 20-39</c:v>
                </c:pt>
                <c:pt idx="3">
                  <c:v>Classe d'età 40-59</c:v>
                </c:pt>
                <c:pt idx="4">
                  <c:v>Classe d'età 60-64</c:v>
                </c:pt>
                <c:pt idx="5">
                  <c:v>Classe d'età &gt;64</c:v>
                </c:pt>
              </c:strCache>
            </c:strRef>
          </c:cat>
          <c:val>
            <c:numRef>
              <c:f>Dati!$Q$67:$Q$72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overlap val="100"/>
        <c:axId val="122095616"/>
        <c:axId val="141359872"/>
      </c:barChart>
      <c:catAx>
        <c:axId val="122095616"/>
        <c:scaling>
          <c:orientation val="maxMin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it-IT"/>
          </a:p>
        </c:txPr>
        <c:crossAx val="141359872"/>
        <c:crosses val="autoZero"/>
        <c:auto val="1"/>
        <c:lblAlgn val="ctr"/>
        <c:lblOffset val="100"/>
        <c:noMultiLvlLbl val="0"/>
      </c:catAx>
      <c:valAx>
        <c:axId val="141359872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220956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377055993000877"/>
          <c:y val="0.88850503062117236"/>
          <c:w val="0.74745888013998252"/>
          <c:h val="8.371719160104987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Dati!$S$65</c:f>
          <c:strCache>
            <c:ptCount val="1"/>
            <c:pt idx="0">
              <c:v>Pop. per classi di età - </c:v>
            </c:pt>
          </c:strCache>
        </c:strRef>
      </c:tx>
      <c:overlay val="1"/>
      <c:spPr>
        <a:noFill/>
      </c:spPr>
      <c:txPr>
        <a:bodyPr/>
        <a:lstStyle/>
        <a:p>
          <a:pPr>
            <a:defRPr sz="120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3369269466316711"/>
          <c:y val="0.23635024788568096"/>
          <c:w val="0.71302952755905513"/>
          <c:h val="0.6197473753280839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Dati!$T$66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Dati!$S$67:$S$72</c:f>
              <c:strCache>
                <c:ptCount val="6"/>
                <c:pt idx="0">
                  <c:v>Classe d'età 0-14</c:v>
                </c:pt>
                <c:pt idx="1">
                  <c:v>Classe d'età 15-19</c:v>
                </c:pt>
                <c:pt idx="2">
                  <c:v>Classe d'età 20-39</c:v>
                </c:pt>
                <c:pt idx="3">
                  <c:v>Classe d'età 40-59</c:v>
                </c:pt>
                <c:pt idx="4">
                  <c:v>Classe d'età 60-64</c:v>
                </c:pt>
                <c:pt idx="5">
                  <c:v>Classe d'età &gt;64</c:v>
                </c:pt>
              </c:strCache>
            </c:strRef>
          </c:cat>
          <c:val>
            <c:numRef>
              <c:f>Dati!$T$67:$T$72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Dati!$U$66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Dati!$S$67:$S$72</c:f>
              <c:strCache>
                <c:ptCount val="6"/>
                <c:pt idx="0">
                  <c:v>Classe d'età 0-14</c:v>
                </c:pt>
                <c:pt idx="1">
                  <c:v>Classe d'età 15-19</c:v>
                </c:pt>
                <c:pt idx="2">
                  <c:v>Classe d'età 20-39</c:v>
                </c:pt>
                <c:pt idx="3">
                  <c:v>Classe d'età 40-59</c:v>
                </c:pt>
                <c:pt idx="4">
                  <c:v>Classe d'età 60-64</c:v>
                </c:pt>
                <c:pt idx="5">
                  <c:v>Classe d'età &gt;64</c:v>
                </c:pt>
              </c:strCache>
            </c:strRef>
          </c:cat>
          <c:val>
            <c:numRef>
              <c:f>Dati!$U$67:$U$72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overlap val="100"/>
        <c:axId val="128258560"/>
        <c:axId val="128730240"/>
      </c:barChart>
      <c:catAx>
        <c:axId val="128258560"/>
        <c:scaling>
          <c:orientation val="maxMin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it-IT"/>
          </a:p>
        </c:txPr>
        <c:crossAx val="128730240"/>
        <c:crosses val="autoZero"/>
        <c:auto val="1"/>
        <c:lblAlgn val="ctr"/>
        <c:lblOffset val="100"/>
        <c:noMultiLvlLbl val="0"/>
      </c:catAx>
      <c:valAx>
        <c:axId val="128730240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282585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377055993000877"/>
          <c:y val="0.88850503062117236"/>
          <c:w val="0.74745888013998252"/>
          <c:h val="8.371719160104987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Dati!$K$105</c:f>
          <c:strCache>
            <c:ptCount val="1"/>
            <c:pt idx="0">
              <c:v>INDICE DI CARICO DI CURA - Cfr. --</c:v>
            </c:pt>
          </c:strCache>
        </c:strRef>
      </c:tx>
      <c:layout/>
      <c:overlay val="1"/>
      <c:txPr>
        <a:bodyPr/>
        <a:lstStyle/>
        <a:p>
          <a:pPr>
            <a:defRPr sz="120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527337634070177"/>
          <c:y val="0.17243125000000001"/>
          <c:w val="0.85004322806667387"/>
          <c:h val="0.73010277777777777"/>
        </c:manualLayout>
      </c:layout>
      <c:lineChart>
        <c:grouping val="standard"/>
        <c:varyColors val="0"/>
        <c:ser>
          <c:idx val="0"/>
          <c:order val="0"/>
          <c:tx>
            <c:strRef>
              <c:f>Dati!$E$65</c:f>
              <c:strCache>
                <c:ptCount val="1"/>
              </c:strCache>
            </c:strRef>
          </c:tx>
          <c:marker>
            <c:symbol val="diamond"/>
            <c:size val="20"/>
          </c:marker>
          <c:dLbls>
            <c:dLblPos val="l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Dati!$E$105</c:f>
              <c:numCache>
                <c:formatCode>_-* #,##0.0_-;\-* #,##0.0_-;_-* "-"??_-;_-@_-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Dati!$F$65</c:f>
              <c:strCache>
                <c:ptCount val="1"/>
              </c:strCache>
            </c:strRef>
          </c:tx>
          <c:marker>
            <c:symbol val="square"/>
            <c:size val="20"/>
          </c:marker>
          <c:dLbls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Dati!$F$105</c:f>
              <c:numCache>
                <c:formatCode>_-* #,##0.0_-;\-* #,##0.0_-;_-* "-"??_-;_-@_-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Dati!$G$65</c:f>
              <c:strCache>
                <c:ptCount val="1"/>
              </c:strCache>
            </c:strRef>
          </c:tx>
          <c:marker>
            <c:symbol val="triangle"/>
            <c:size val="20"/>
          </c:marker>
          <c:dLbls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Dati!$G$105</c:f>
              <c:numCache>
                <c:formatCode>_-* #,##0.0_-;\-* #,##0.0_-;_-* "-"??_-;_-@_-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8259584"/>
        <c:axId val="128732544"/>
      </c:lineChart>
      <c:catAx>
        <c:axId val="128259584"/>
        <c:scaling>
          <c:orientation val="minMax"/>
        </c:scaling>
        <c:delete val="1"/>
        <c:axPos val="b"/>
        <c:numFmt formatCode="_-* #,##0.0_-;\-* #,##0.0_-;_-* &quot;-&quot;??_-;_-@_-" sourceLinked="1"/>
        <c:majorTickMark val="out"/>
        <c:minorTickMark val="none"/>
        <c:tickLblPos val="nextTo"/>
        <c:crossAx val="128732544"/>
        <c:crosses val="autoZero"/>
        <c:auto val="1"/>
        <c:lblAlgn val="ctr"/>
        <c:lblOffset val="100"/>
        <c:noMultiLvlLbl val="0"/>
      </c:catAx>
      <c:valAx>
        <c:axId val="12873254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28259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Dati!$K$106</c:f>
          <c:strCache>
            <c:ptCount val="1"/>
            <c:pt idx="0">
              <c:v>INDICE DI DIPENDENZA DEGLI ANZIANI - Cfr. --</c:v>
            </c:pt>
          </c:strCache>
        </c:strRef>
      </c:tx>
      <c:layout/>
      <c:overlay val="1"/>
      <c:txPr>
        <a:bodyPr/>
        <a:lstStyle/>
        <a:p>
          <a:pPr>
            <a:defRPr sz="120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527337634070177"/>
          <c:y val="0.19888958333333334"/>
          <c:w val="0.85004322806667387"/>
          <c:h val="0.70364444444444441"/>
        </c:manualLayout>
      </c:layout>
      <c:lineChart>
        <c:grouping val="standard"/>
        <c:varyColors val="0"/>
        <c:ser>
          <c:idx val="0"/>
          <c:order val="0"/>
          <c:tx>
            <c:strRef>
              <c:f>Dati!$E$65</c:f>
              <c:strCache>
                <c:ptCount val="1"/>
              </c:strCache>
            </c:strRef>
          </c:tx>
          <c:marker>
            <c:symbol val="diamond"/>
            <c:size val="20"/>
          </c:marker>
          <c:dLbls>
            <c:dLblPos val="l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Dati!$E$106</c:f>
              <c:numCache>
                <c:formatCode>_-* #,##0.0_-;\-* #,##0.0_-;_-* "-"??_-;_-@_-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Dati!$F$65</c:f>
              <c:strCache>
                <c:ptCount val="1"/>
              </c:strCache>
            </c:strRef>
          </c:tx>
          <c:marker>
            <c:symbol val="square"/>
            <c:size val="20"/>
          </c:marker>
          <c:dLbls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Dati!$F$106</c:f>
              <c:numCache>
                <c:formatCode>_-* #,##0.0_-;\-* #,##0.0_-;_-* "-"??_-;_-@_-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Dati!$G$65</c:f>
              <c:strCache>
                <c:ptCount val="1"/>
              </c:strCache>
            </c:strRef>
          </c:tx>
          <c:marker>
            <c:symbol val="triangle"/>
            <c:size val="20"/>
          </c:marker>
          <c:dLbls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Dati!$G$106</c:f>
              <c:numCache>
                <c:formatCode>_-* #,##0.0_-;\-* #,##0.0_-;_-* "-"??_-;_-@_-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8260608"/>
        <c:axId val="128734848"/>
      </c:lineChart>
      <c:catAx>
        <c:axId val="128260608"/>
        <c:scaling>
          <c:orientation val="minMax"/>
        </c:scaling>
        <c:delete val="1"/>
        <c:axPos val="b"/>
        <c:numFmt formatCode="_-* #,##0.0_-;\-* #,##0.0_-;_-* &quot;-&quot;??_-;_-@_-" sourceLinked="1"/>
        <c:majorTickMark val="out"/>
        <c:minorTickMark val="none"/>
        <c:tickLblPos val="nextTo"/>
        <c:crossAx val="128734848"/>
        <c:crosses val="autoZero"/>
        <c:auto val="1"/>
        <c:lblAlgn val="ctr"/>
        <c:lblOffset val="100"/>
        <c:noMultiLvlLbl val="0"/>
      </c:catAx>
      <c:valAx>
        <c:axId val="128734848"/>
        <c:scaling>
          <c:orientation val="minMax"/>
          <c:max val="47"/>
          <c:min val="22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28260608"/>
        <c:crosses val="autoZero"/>
        <c:crossBetween val="between"/>
        <c:minorUnit val="5.000000000000001E-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Dati!$K$107</c:f>
          <c:strCache>
            <c:ptCount val="1"/>
            <c:pt idx="0">
              <c:v>INDICE DI DIPENDENZA STRUTTURALE - Cfr. --</c:v>
            </c:pt>
          </c:strCache>
        </c:strRef>
      </c:tx>
      <c:overlay val="1"/>
      <c:txPr>
        <a:bodyPr/>
        <a:lstStyle/>
        <a:p>
          <a:pPr>
            <a:defRPr sz="120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527337634070177"/>
          <c:y val="0.18125069444444444"/>
          <c:w val="0.85004322806667387"/>
          <c:h val="0.72128333333333339"/>
        </c:manualLayout>
      </c:layout>
      <c:lineChart>
        <c:grouping val="standard"/>
        <c:varyColors val="0"/>
        <c:ser>
          <c:idx val="0"/>
          <c:order val="0"/>
          <c:tx>
            <c:strRef>
              <c:f>Dati!$E$65</c:f>
              <c:strCache>
                <c:ptCount val="1"/>
              </c:strCache>
            </c:strRef>
          </c:tx>
          <c:marker>
            <c:symbol val="diamond"/>
            <c:size val="20"/>
          </c:marker>
          <c:dLbls>
            <c:dLblPos val="l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Dati!$E$107</c:f>
              <c:numCache>
                <c:formatCode>_-* #,##0.0_-;\-* #,##0.0_-;_-* "-"??_-;_-@_-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Dati!$F$65</c:f>
              <c:strCache>
                <c:ptCount val="1"/>
              </c:strCache>
            </c:strRef>
          </c:tx>
          <c:marker>
            <c:symbol val="square"/>
            <c:size val="20"/>
          </c:marker>
          <c:dLbls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Dati!$F$107</c:f>
              <c:numCache>
                <c:formatCode>_-* #,##0.0_-;\-* #,##0.0_-;_-* "-"??_-;_-@_-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Dati!$G$65</c:f>
              <c:strCache>
                <c:ptCount val="1"/>
              </c:strCache>
            </c:strRef>
          </c:tx>
          <c:marker>
            <c:symbol val="triangle"/>
            <c:size val="20"/>
          </c:marker>
          <c:dLbls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Dati!$G$107</c:f>
              <c:numCache>
                <c:formatCode>_-* #,##0.0_-;\-* #,##0.0_-;_-* "-"??_-;_-@_-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8261632"/>
        <c:axId val="148725760"/>
      </c:lineChart>
      <c:catAx>
        <c:axId val="128261632"/>
        <c:scaling>
          <c:orientation val="minMax"/>
        </c:scaling>
        <c:delete val="1"/>
        <c:axPos val="b"/>
        <c:numFmt formatCode="_-* #,##0.0_-;\-* #,##0.0_-;_-* &quot;-&quot;??_-;_-@_-" sourceLinked="1"/>
        <c:majorTickMark val="out"/>
        <c:minorTickMark val="none"/>
        <c:tickLblPos val="nextTo"/>
        <c:crossAx val="148725760"/>
        <c:crosses val="autoZero"/>
        <c:auto val="1"/>
        <c:lblAlgn val="ctr"/>
        <c:lblOffset val="100"/>
        <c:noMultiLvlLbl val="0"/>
      </c:catAx>
      <c:valAx>
        <c:axId val="14872576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28261632"/>
        <c:crosses val="autoZero"/>
        <c:crossBetween val="between"/>
        <c:minorUnit val="5.000000000000001E-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Dati!$K$108</c:f>
          <c:strCache>
            <c:ptCount val="1"/>
            <c:pt idx="0">
              <c:v>INDICE DI VECCHIAIA - Cfr. --</c:v>
            </c:pt>
          </c:strCache>
        </c:strRef>
      </c:tx>
      <c:overlay val="1"/>
      <c:txPr>
        <a:bodyPr/>
        <a:lstStyle/>
        <a:p>
          <a:pPr>
            <a:defRPr sz="120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527337634070177"/>
          <c:y val="0.11510486111111111"/>
          <c:w val="0.85004322806667387"/>
          <c:h val="0.78742916666666662"/>
        </c:manualLayout>
      </c:layout>
      <c:lineChart>
        <c:grouping val="standard"/>
        <c:varyColors val="0"/>
        <c:ser>
          <c:idx val="0"/>
          <c:order val="0"/>
          <c:tx>
            <c:strRef>
              <c:f>Dati!$E$65</c:f>
              <c:strCache>
                <c:ptCount val="1"/>
              </c:strCache>
            </c:strRef>
          </c:tx>
          <c:marker>
            <c:symbol val="diamond"/>
            <c:size val="20"/>
          </c:marker>
          <c:dLbls>
            <c:dLblPos val="l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Dati!$E$108</c:f>
              <c:numCache>
                <c:formatCode>_-* #,##0.0_-;\-* #,##0.0_-;_-* "-"??_-;_-@_-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Dati!$F$65</c:f>
              <c:strCache>
                <c:ptCount val="1"/>
              </c:strCache>
            </c:strRef>
          </c:tx>
          <c:marker>
            <c:symbol val="square"/>
            <c:size val="20"/>
          </c:marker>
          <c:dLbls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Dati!$F$108</c:f>
              <c:numCache>
                <c:formatCode>_-* #,##0.0_-;\-* #,##0.0_-;_-* "-"??_-;_-@_-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Dati!$G$65</c:f>
              <c:strCache>
                <c:ptCount val="1"/>
              </c:strCache>
            </c:strRef>
          </c:tx>
          <c:marker>
            <c:symbol val="triangle"/>
            <c:size val="20"/>
          </c:marker>
          <c:dLbls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Dati!$G$108</c:f>
              <c:numCache>
                <c:formatCode>_-* #,##0.0_-;\-* #,##0.0_-;_-* "-"??_-;_-@_-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0114816"/>
        <c:axId val="148728064"/>
      </c:lineChart>
      <c:catAx>
        <c:axId val="150114816"/>
        <c:scaling>
          <c:orientation val="minMax"/>
        </c:scaling>
        <c:delete val="1"/>
        <c:axPos val="b"/>
        <c:numFmt formatCode="_-* #,##0.0_-;\-* #,##0.0_-;_-* &quot;-&quot;??_-;_-@_-" sourceLinked="1"/>
        <c:majorTickMark val="out"/>
        <c:minorTickMark val="none"/>
        <c:tickLblPos val="nextTo"/>
        <c:crossAx val="148728064"/>
        <c:crosses val="autoZero"/>
        <c:auto val="1"/>
        <c:lblAlgn val="ctr"/>
        <c:lblOffset val="100"/>
        <c:noMultiLvlLbl val="0"/>
      </c:catAx>
      <c:valAx>
        <c:axId val="148728064"/>
        <c:scaling>
          <c:orientation val="minMax"/>
          <c:max val="275"/>
          <c:min val="25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50114816"/>
        <c:crosses val="autoZero"/>
        <c:crossBetween val="between"/>
        <c:minorUnit val="5.000000000000001E-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1753258642131859"/>
          <c:y val="0.24725102070574512"/>
          <c:w val="0.4598355997922281"/>
          <c:h val="0.61799795858850981"/>
        </c:manualLayout>
      </c:layout>
      <c:doughnutChart>
        <c:varyColors val="1"/>
        <c:ser>
          <c:idx val="0"/>
          <c:order val="0"/>
          <c:tx>
            <c:strRef>
              <c:f>Dati!$J$113</c:f>
              <c:strCache>
                <c:ptCount val="1"/>
                <c:pt idx="0">
                  <c:v>COMPOSIZIONE POPOLAZIONE STRANIERA PER GENERE - 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Dati!$J$114:$K$114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Dati!$J$115:$K$115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1753258642131859"/>
          <c:y val="0.24725102070574512"/>
          <c:w val="0.4598355997922281"/>
          <c:h val="0.61799795858850981"/>
        </c:manualLayout>
      </c:layout>
      <c:doughnutChart>
        <c:varyColors val="1"/>
        <c:ser>
          <c:idx val="0"/>
          <c:order val="0"/>
          <c:tx>
            <c:strRef>
              <c:f>Dati!$P$113</c:f>
              <c:strCache>
                <c:ptCount val="1"/>
                <c:pt idx="0">
                  <c:v>COMPOSIZIONE POPOLAZIONE STRANIERA PER GENERE - 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Dati!$J$114:$K$114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Dati!$P$115:$Q$115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6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5.xml"/><Relationship Id="rId2" Type="http://schemas.openxmlformats.org/officeDocument/2006/relationships/chart" Target="../charts/chart2.xml"/><Relationship Id="rId16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hyperlink" Target="#Note_Fonti_Calcolo!A1"/><Relationship Id="rId10" Type="http://schemas.openxmlformats.org/officeDocument/2006/relationships/chart" Target="../charts/chart10.xml"/><Relationship Id="rId19" Type="http://schemas.openxmlformats.org/officeDocument/2006/relationships/chart" Target="../charts/chart17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Dati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642708</xdr:colOff>
      <xdr:row>62</xdr:row>
      <xdr:rowOff>53748</xdr:rowOff>
    </xdr:from>
    <xdr:to>
      <xdr:col>13</xdr:col>
      <xdr:colOff>520158</xdr:colOff>
      <xdr:row>77</xdr:row>
      <xdr:rowOff>76248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632877</xdr:colOff>
      <xdr:row>62</xdr:row>
      <xdr:rowOff>53748</xdr:rowOff>
    </xdr:from>
    <xdr:to>
      <xdr:col>19</xdr:col>
      <xdr:colOff>643677</xdr:colOff>
      <xdr:row>77</xdr:row>
      <xdr:rowOff>76248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756396</xdr:colOff>
      <xdr:row>62</xdr:row>
      <xdr:rowOff>53748</xdr:rowOff>
    </xdr:from>
    <xdr:to>
      <xdr:col>25</xdr:col>
      <xdr:colOff>595746</xdr:colOff>
      <xdr:row>77</xdr:row>
      <xdr:rowOff>76248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653914</xdr:colOff>
      <xdr:row>93</xdr:row>
      <xdr:rowOff>145589</xdr:rowOff>
    </xdr:from>
    <xdr:to>
      <xdr:col>13</xdr:col>
      <xdr:colOff>336796</xdr:colOff>
      <xdr:row>108</xdr:row>
      <xdr:rowOff>168089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376310</xdr:colOff>
      <xdr:row>93</xdr:row>
      <xdr:rowOff>145589</xdr:rowOff>
    </xdr:from>
    <xdr:to>
      <xdr:col>19</xdr:col>
      <xdr:colOff>222238</xdr:colOff>
      <xdr:row>108</xdr:row>
      <xdr:rowOff>168089</xdr:rowOff>
    </xdr:to>
    <xdr:graphicFrame macro="">
      <xdr:nvGraphicFramePr>
        <xdr:cNvPr id="6" name="Gra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275270</xdr:colOff>
      <xdr:row>93</xdr:row>
      <xdr:rowOff>134382</xdr:rowOff>
    </xdr:from>
    <xdr:to>
      <xdr:col>24</xdr:col>
      <xdr:colOff>877035</xdr:colOff>
      <xdr:row>108</xdr:row>
      <xdr:rowOff>156882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</xdr:col>
      <xdr:colOff>941272</xdr:colOff>
      <xdr:row>93</xdr:row>
      <xdr:rowOff>149038</xdr:rowOff>
    </xdr:from>
    <xdr:to>
      <xdr:col>31</xdr:col>
      <xdr:colOff>86272</xdr:colOff>
      <xdr:row>108</xdr:row>
      <xdr:rowOff>171538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641759</xdr:colOff>
      <xdr:row>110</xdr:row>
      <xdr:rowOff>82604</xdr:rowOff>
    </xdr:from>
    <xdr:to>
      <xdr:col>12</xdr:col>
      <xdr:colOff>10867</xdr:colOff>
      <xdr:row>124</xdr:row>
      <xdr:rowOff>158804</xdr:rowOff>
    </xdr:to>
    <xdr:graphicFrame macro="">
      <xdr:nvGraphicFramePr>
        <xdr:cNvPr id="9" name="Gra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199216</xdr:colOff>
      <xdr:row>110</xdr:row>
      <xdr:rowOff>82604</xdr:rowOff>
    </xdr:from>
    <xdr:to>
      <xdr:col>16</xdr:col>
      <xdr:colOff>537633</xdr:colOff>
      <xdr:row>124</xdr:row>
      <xdr:rowOff>158804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16</xdr:col>
      <xdr:colOff>725982</xdr:colOff>
      <xdr:row>110</xdr:row>
      <xdr:rowOff>82604</xdr:rowOff>
    </xdr:from>
    <xdr:to>
      <xdr:col>21</xdr:col>
      <xdr:colOff>235164</xdr:colOff>
      <xdr:row>124</xdr:row>
      <xdr:rowOff>158804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754153</xdr:colOff>
      <xdr:row>125</xdr:row>
      <xdr:rowOff>161930</xdr:rowOff>
    </xdr:from>
    <xdr:to>
      <xdr:col>8</xdr:col>
      <xdr:colOff>816906</xdr:colOff>
      <xdr:row>140</xdr:row>
      <xdr:rowOff>47630</xdr:rowOff>
    </xdr:to>
    <xdr:graphicFrame macro="">
      <xdr:nvGraphicFramePr>
        <xdr:cNvPr id="14" name="Gra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653914</xdr:colOff>
      <xdr:row>78</xdr:row>
      <xdr:rowOff>87389</xdr:rowOff>
    </xdr:from>
    <xdr:to>
      <xdr:col>12</xdr:col>
      <xdr:colOff>26384</xdr:colOff>
      <xdr:row>92</xdr:row>
      <xdr:rowOff>163589</xdr:rowOff>
    </xdr:to>
    <xdr:graphicFrame macro="">
      <xdr:nvGraphicFramePr>
        <xdr:cNvPr id="15" name="Gra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12</xdr:col>
      <xdr:colOff>183827</xdr:colOff>
      <xdr:row>78</xdr:row>
      <xdr:rowOff>76183</xdr:rowOff>
    </xdr:from>
    <xdr:to>
      <xdr:col>16</xdr:col>
      <xdr:colOff>497592</xdr:colOff>
      <xdr:row>92</xdr:row>
      <xdr:rowOff>152383</xdr:rowOff>
    </xdr:to>
    <xdr:graphicFrame macro="">
      <xdr:nvGraphicFramePr>
        <xdr:cNvPr id="16" name="Gra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666241</xdr:colOff>
      <xdr:row>78</xdr:row>
      <xdr:rowOff>109801</xdr:rowOff>
    </xdr:from>
    <xdr:to>
      <xdr:col>21</xdr:col>
      <xdr:colOff>173181</xdr:colOff>
      <xdr:row>92</xdr:row>
      <xdr:rowOff>186001</xdr:rowOff>
    </xdr:to>
    <xdr:graphicFrame macro="">
      <xdr:nvGraphicFramePr>
        <xdr:cNvPr id="17" name="Gra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242888</xdr:colOff>
      <xdr:row>60</xdr:row>
      <xdr:rowOff>142875</xdr:rowOff>
    </xdr:from>
    <xdr:to>
      <xdr:col>4</xdr:col>
      <xdr:colOff>690563</xdr:colOff>
      <xdr:row>63</xdr:row>
      <xdr:rowOff>9525</xdr:rowOff>
    </xdr:to>
    <xdr:sp macro="" textlink="">
      <xdr:nvSpPr>
        <xdr:cNvPr id="19" name="Freccia in giù 18"/>
        <xdr:cNvSpPr/>
      </xdr:nvSpPr>
      <xdr:spPr>
        <a:xfrm>
          <a:off x="7510463" y="12715875"/>
          <a:ext cx="447675" cy="438150"/>
        </a:xfrm>
        <a:prstGeom prst="downArrow">
          <a:avLst/>
        </a:prstGeom>
        <a:solidFill>
          <a:srgbClr val="B1291C">
            <a:alpha val="3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409575</xdr:colOff>
      <xdr:row>61</xdr:row>
      <xdr:rowOff>76200</xdr:rowOff>
    </xdr:from>
    <xdr:to>
      <xdr:col>4</xdr:col>
      <xdr:colOff>285750</xdr:colOff>
      <xdr:row>63</xdr:row>
      <xdr:rowOff>133350</xdr:rowOff>
    </xdr:to>
    <xdr:sp macro="" textlink="">
      <xdr:nvSpPr>
        <xdr:cNvPr id="20" name="Freccia in giù 19"/>
        <xdr:cNvSpPr/>
      </xdr:nvSpPr>
      <xdr:spPr>
        <a:xfrm rot="19039279">
          <a:off x="7105650" y="12839700"/>
          <a:ext cx="447675" cy="438150"/>
        </a:xfrm>
        <a:prstGeom prst="downArrow">
          <a:avLst/>
        </a:prstGeom>
        <a:solidFill>
          <a:srgbClr val="B1291C">
            <a:alpha val="3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647700</xdr:colOff>
      <xdr:row>61</xdr:row>
      <xdr:rowOff>76200</xdr:rowOff>
    </xdr:from>
    <xdr:to>
      <xdr:col>5</xdr:col>
      <xdr:colOff>200025</xdr:colOff>
      <xdr:row>63</xdr:row>
      <xdr:rowOff>133350</xdr:rowOff>
    </xdr:to>
    <xdr:sp macro="" textlink="">
      <xdr:nvSpPr>
        <xdr:cNvPr id="21" name="Freccia in giù 20"/>
        <xdr:cNvSpPr/>
      </xdr:nvSpPr>
      <xdr:spPr>
        <a:xfrm rot="2560721" flipH="1">
          <a:off x="7915275" y="12839700"/>
          <a:ext cx="447675" cy="438150"/>
        </a:xfrm>
        <a:prstGeom prst="downArrow">
          <a:avLst/>
        </a:prstGeom>
        <a:solidFill>
          <a:srgbClr val="B1291C">
            <a:alpha val="3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3</xdr:col>
      <xdr:colOff>546394</xdr:colOff>
      <xdr:row>59</xdr:row>
      <xdr:rowOff>183648</xdr:rowOff>
    </xdr:from>
    <xdr:ext cx="1002710" cy="311496"/>
    <xdr:sp macro="" textlink="">
      <xdr:nvSpPr>
        <xdr:cNvPr id="23" name="Rettangolo 22"/>
        <xdr:cNvSpPr/>
      </xdr:nvSpPr>
      <xdr:spPr>
        <a:xfrm>
          <a:off x="7242469" y="12566148"/>
          <a:ext cx="1002710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it-IT" sz="1400" b="1" cap="all" spc="0">
              <a:ln w="0"/>
              <a:solidFill>
                <a:srgbClr val="B1291C"/>
              </a:solidFill>
              <a:effectLst>
                <a:reflection blurRad="12700" stA="50000" endPos="50000" dist="5000" dir="5400000" sy="-100000" rotWithShape="0"/>
              </a:effectLst>
            </a:rPr>
            <a:t>seleziona</a:t>
          </a:r>
        </a:p>
      </xdr:txBody>
    </xdr:sp>
    <xdr:clientData/>
  </xdr:oneCellAnchor>
  <xdr:twoCellAnchor editAs="oneCell">
    <xdr:from>
      <xdr:col>1</xdr:col>
      <xdr:colOff>2381250</xdr:colOff>
      <xdr:row>61</xdr:row>
      <xdr:rowOff>66675</xdr:rowOff>
    </xdr:from>
    <xdr:to>
      <xdr:col>1</xdr:col>
      <xdr:colOff>3320386</xdr:colOff>
      <xdr:row>65</xdr:row>
      <xdr:rowOff>150719</xdr:rowOff>
    </xdr:to>
    <xdr:pic>
      <xdr:nvPicPr>
        <xdr:cNvPr id="22" name="Immagine 21" descr="folder documents icon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47675"/>
          <a:ext cx="939136" cy="9412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179293</xdr:colOff>
      <xdr:row>125</xdr:row>
      <xdr:rowOff>161930</xdr:rowOff>
    </xdr:from>
    <xdr:to>
      <xdr:col>1</xdr:col>
      <xdr:colOff>3865693</xdr:colOff>
      <xdr:row>140</xdr:row>
      <xdr:rowOff>47630</xdr:rowOff>
    </xdr:to>
    <xdr:graphicFrame macro="">
      <xdr:nvGraphicFramePr>
        <xdr:cNvPr id="18" name="Gra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4097429</xdr:colOff>
      <xdr:row>125</xdr:row>
      <xdr:rowOff>161930</xdr:rowOff>
    </xdr:from>
    <xdr:to>
      <xdr:col>4</xdr:col>
      <xdr:colOff>522417</xdr:colOff>
      <xdr:row>140</xdr:row>
      <xdr:rowOff>47630</xdr:rowOff>
    </xdr:to>
    <xdr:graphicFrame macro="">
      <xdr:nvGraphicFramePr>
        <xdr:cNvPr id="24" name="Grafico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25</xdr:col>
      <xdr:colOff>22390</xdr:colOff>
      <xdr:row>109</xdr:row>
      <xdr:rowOff>22412</xdr:rowOff>
    </xdr:from>
    <xdr:to>
      <xdr:col>31</xdr:col>
      <xdr:colOff>108684</xdr:colOff>
      <xdr:row>124</xdr:row>
      <xdr:rowOff>179383</xdr:rowOff>
    </xdr:to>
    <xdr:graphicFrame macro="">
      <xdr:nvGraphicFramePr>
        <xdr:cNvPr id="25" name="Grafico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2743200</xdr:colOff>
      <xdr:row>0</xdr:row>
      <xdr:rowOff>0</xdr:rowOff>
    </xdr:from>
    <xdr:to>
      <xdr:col>0</xdr:col>
      <xdr:colOff>2745105</xdr:colOff>
      <xdr:row>3</xdr:row>
      <xdr:rowOff>160020</xdr:rowOff>
    </xdr:to>
    <xdr:pic>
      <xdr:nvPicPr>
        <xdr:cNvPr id="2" name="Immagine 1" descr="back ic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0"/>
          <a:ext cx="731520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1981200</xdr:colOff>
      <xdr:row>0</xdr:row>
      <xdr:rowOff>19050</xdr:rowOff>
    </xdr:from>
    <xdr:to>
      <xdr:col>0</xdr:col>
      <xdr:colOff>2712720</xdr:colOff>
      <xdr:row>3</xdr:row>
      <xdr:rowOff>179070</xdr:rowOff>
    </xdr:to>
    <xdr:pic>
      <xdr:nvPicPr>
        <xdr:cNvPr id="3" name="Immagine 2" descr="back ic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19050"/>
          <a:ext cx="731520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050"/>
  <sheetViews>
    <sheetView showGridLines="0" tabSelected="1" topLeftCell="B60" zoomScale="85" zoomScaleNormal="85" workbookViewId="0">
      <selection activeCell="E65" sqref="E65"/>
    </sheetView>
  </sheetViews>
  <sheetFormatPr defaultColWidth="8.5703125" defaultRowHeight="15" x14ac:dyDescent="0.25"/>
  <cols>
    <col min="1" max="1" width="13.140625" style="8" hidden="1" customWidth="1"/>
    <col min="2" max="2" width="92.140625" style="8" customWidth="1"/>
    <col min="3" max="3" width="9.85546875" style="12" customWidth="1"/>
    <col min="4" max="4" width="9.7109375" style="12" bestFit="1" customWidth="1"/>
    <col min="5" max="5" width="13.42578125" style="8" bestFit="1" customWidth="1"/>
    <col min="6" max="7" width="14.28515625" style="8" bestFit="1" customWidth="1"/>
    <col min="8" max="8" width="12.28515625" style="8" bestFit="1" customWidth="1"/>
    <col min="9" max="9" width="12.85546875" style="8" bestFit="1" customWidth="1"/>
    <col min="10" max="10" width="12.5703125" style="8" bestFit="1" customWidth="1"/>
    <col min="11" max="12" width="13.42578125" style="8" bestFit="1" customWidth="1"/>
    <col min="13" max="14" width="12.85546875" style="8" bestFit="1" customWidth="1"/>
    <col min="15" max="15" width="11.5703125" style="8" customWidth="1"/>
    <col min="16" max="16" width="13.140625" style="8" bestFit="1" customWidth="1"/>
    <col min="17" max="17" width="12.85546875" style="8" bestFit="1" customWidth="1"/>
    <col min="18" max="18" width="13.42578125" style="8" bestFit="1" customWidth="1"/>
    <col min="19" max="19" width="11.5703125" style="8" customWidth="1"/>
    <col min="20" max="20" width="13.140625" style="8" bestFit="1" customWidth="1"/>
    <col min="21" max="21" width="11.5703125" style="8" customWidth="1"/>
    <col min="22" max="22" width="13.42578125" style="8" bestFit="1" customWidth="1"/>
    <col min="23" max="23" width="13.140625" style="8" bestFit="1" customWidth="1"/>
    <col min="24" max="24" width="12.5703125" style="8" bestFit="1" customWidth="1"/>
    <col min="25" max="25" width="14.140625" style="8" bestFit="1" customWidth="1"/>
    <col min="26" max="26" width="13.140625" style="8" bestFit="1" customWidth="1"/>
    <col min="27" max="27" width="13.42578125" style="8" bestFit="1" customWidth="1"/>
    <col min="28" max="28" width="13.7109375" style="8" bestFit="1" customWidth="1"/>
    <col min="29" max="29" width="13.42578125" style="8" bestFit="1" customWidth="1"/>
    <col min="30" max="30" width="14.7109375" style="8" bestFit="1" customWidth="1"/>
    <col min="31" max="31" width="3" style="8" customWidth="1"/>
    <col min="32" max="32" width="10.5703125" style="11" bestFit="1" customWidth="1"/>
    <col min="33" max="33" width="9" style="8" bestFit="1" customWidth="1"/>
    <col min="34" max="34" width="8.5703125" style="8"/>
    <col min="35" max="35" width="9" style="8" bestFit="1" customWidth="1"/>
    <col min="36" max="36" width="11.5703125" style="8" bestFit="1" customWidth="1"/>
    <col min="37" max="69" width="8.5703125" style="8"/>
    <col min="70" max="70" width="8.5703125" style="8" customWidth="1"/>
    <col min="71" max="72" width="8.5703125" style="8" hidden="1" customWidth="1"/>
    <col min="73" max="73" width="8.5703125" style="8" customWidth="1"/>
    <col min="74" max="256" width="8.5703125" style="8"/>
    <col min="257" max="257" width="25" style="8" customWidth="1"/>
    <col min="258" max="258" width="65.5703125" style="8" customWidth="1"/>
    <col min="259" max="259" width="7.5703125" style="8" customWidth="1"/>
    <col min="260" max="260" width="4.140625" style="8" customWidth="1"/>
    <col min="261" max="280" width="11.5703125" style="8" customWidth="1"/>
    <col min="281" max="284" width="12.7109375" style="8" bestFit="1" customWidth="1"/>
    <col min="285" max="285" width="11.5703125" style="8" customWidth="1"/>
    <col min="286" max="286" width="12.7109375" style="8" bestFit="1" customWidth="1"/>
    <col min="287" max="287" width="3" style="8" customWidth="1"/>
    <col min="288" max="288" width="32.7109375" style="8" customWidth="1"/>
    <col min="289" max="289" width="35.28515625" style="8" customWidth="1"/>
    <col min="290" max="512" width="8.5703125" style="8"/>
    <col min="513" max="513" width="25" style="8" customWidth="1"/>
    <col min="514" max="514" width="65.5703125" style="8" customWidth="1"/>
    <col min="515" max="515" width="7.5703125" style="8" customWidth="1"/>
    <col min="516" max="516" width="4.140625" style="8" customWidth="1"/>
    <col min="517" max="536" width="11.5703125" style="8" customWidth="1"/>
    <col min="537" max="540" width="12.7109375" style="8" bestFit="1" customWidth="1"/>
    <col min="541" max="541" width="11.5703125" style="8" customWidth="1"/>
    <col min="542" max="542" width="12.7109375" style="8" bestFit="1" customWidth="1"/>
    <col min="543" max="543" width="3" style="8" customWidth="1"/>
    <col min="544" max="544" width="32.7109375" style="8" customWidth="1"/>
    <col min="545" max="545" width="35.28515625" style="8" customWidth="1"/>
    <col min="546" max="768" width="8.5703125" style="8"/>
    <col min="769" max="769" width="25" style="8" customWidth="1"/>
    <col min="770" max="770" width="65.5703125" style="8" customWidth="1"/>
    <col min="771" max="771" width="7.5703125" style="8" customWidth="1"/>
    <col min="772" max="772" width="4.140625" style="8" customWidth="1"/>
    <col min="773" max="792" width="11.5703125" style="8" customWidth="1"/>
    <col min="793" max="796" width="12.7109375" style="8" bestFit="1" customWidth="1"/>
    <col min="797" max="797" width="11.5703125" style="8" customWidth="1"/>
    <col min="798" max="798" width="12.7109375" style="8" bestFit="1" customWidth="1"/>
    <col min="799" max="799" width="3" style="8" customWidth="1"/>
    <col min="800" max="800" width="32.7109375" style="8" customWidth="1"/>
    <col min="801" max="801" width="35.28515625" style="8" customWidth="1"/>
    <col min="802" max="1024" width="8.5703125" style="8"/>
    <col min="1025" max="1025" width="25" style="8" customWidth="1"/>
    <col min="1026" max="1026" width="65.5703125" style="8" customWidth="1"/>
    <col min="1027" max="1027" width="7.5703125" style="8" customWidth="1"/>
    <col min="1028" max="1028" width="4.140625" style="8" customWidth="1"/>
    <col min="1029" max="1048" width="11.5703125" style="8" customWidth="1"/>
    <col min="1049" max="1052" width="12.7109375" style="8" bestFit="1" customWidth="1"/>
    <col min="1053" max="1053" width="11.5703125" style="8" customWidth="1"/>
    <col min="1054" max="1054" width="12.7109375" style="8" bestFit="1" customWidth="1"/>
    <col min="1055" max="1055" width="3" style="8" customWidth="1"/>
    <col min="1056" max="1056" width="32.7109375" style="8" customWidth="1"/>
    <col min="1057" max="1057" width="35.28515625" style="8" customWidth="1"/>
    <col min="1058" max="1280" width="8.5703125" style="8"/>
    <col min="1281" max="1281" width="25" style="8" customWidth="1"/>
    <col min="1282" max="1282" width="65.5703125" style="8" customWidth="1"/>
    <col min="1283" max="1283" width="7.5703125" style="8" customWidth="1"/>
    <col min="1284" max="1284" width="4.140625" style="8" customWidth="1"/>
    <col min="1285" max="1304" width="11.5703125" style="8" customWidth="1"/>
    <col min="1305" max="1308" width="12.7109375" style="8" bestFit="1" customWidth="1"/>
    <col min="1309" max="1309" width="11.5703125" style="8" customWidth="1"/>
    <col min="1310" max="1310" width="12.7109375" style="8" bestFit="1" customWidth="1"/>
    <col min="1311" max="1311" width="3" style="8" customWidth="1"/>
    <col min="1312" max="1312" width="32.7109375" style="8" customWidth="1"/>
    <col min="1313" max="1313" width="35.28515625" style="8" customWidth="1"/>
    <col min="1314" max="1536" width="8.5703125" style="8"/>
    <col min="1537" max="1537" width="25" style="8" customWidth="1"/>
    <col min="1538" max="1538" width="65.5703125" style="8" customWidth="1"/>
    <col min="1539" max="1539" width="7.5703125" style="8" customWidth="1"/>
    <col min="1540" max="1540" width="4.140625" style="8" customWidth="1"/>
    <col min="1541" max="1560" width="11.5703125" style="8" customWidth="1"/>
    <col min="1561" max="1564" width="12.7109375" style="8" bestFit="1" customWidth="1"/>
    <col min="1565" max="1565" width="11.5703125" style="8" customWidth="1"/>
    <col min="1566" max="1566" width="12.7109375" style="8" bestFit="1" customWidth="1"/>
    <col min="1567" max="1567" width="3" style="8" customWidth="1"/>
    <col min="1568" max="1568" width="32.7109375" style="8" customWidth="1"/>
    <col min="1569" max="1569" width="35.28515625" style="8" customWidth="1"/>
    <col min="1570" max="1792" width="8.5703125" style="8"/>
    <col min="1793" max="1793" width="25" style="8" customWidth="1"/>
    <col min="1794" max="1794" width="65.5703125" style="8" customWidth="1"/>
    <col min="1795" max="1795" width="7.5703125" style="8" customWidth="1"/>
    <col min="1796" max="1796" width="4.140625" style="8" customWidth="1"/>
    <col min="1797" max="1816" width="11.5703125" style="8" customWidth="1"/>
    <col min="1817" max="1820" width="12.7109375" style="8" bestFit="1" customWidth="1"/>
    <col min="1821" max="1821" width="11.5703125" style="8" customWidth="1"/>
    <col min="1822" max="1822" width="12.7109375" style="8" bestFit="1" customWidth="1"/>
    <col min="1823" max="1823" width="3" style="8" customWidth="1"/>
    <col min="1824" max="1824" width="32.7109375" style="8" customWidth="1"/>
    <col min="1825" max="1825" width="35.28515625" style="8" customWidth="1"/>
    <col min="1826" max="2048" width="8.5703125" style="8"/>
    <col min="2049" max="2049" width="25" style="8" customWidth="1"/>
    <col min="2050" max="2050" width="65.5703125" style="8" customWidth="1"/>
    <col min="2051" max="2051" width="7.5703125" style="8" customWidth="1"/>
    <col min="2052" max="2052" width="4.140625" style="8" customWidth="1"/>
    <col min="2053" max="2072" width="11.5703125" style="8" customWidth="1"/>
    <col min="2073" max="2076" width="12.7109375" style="8" bestFit="1" customWidth="1"/>
    <col min="2077" max="2077" width="11.5703125" style="8" customWidth="1"/>
    <col min="2078" max="2078" width="12.7109375" style="8" bestFit="1" customWidth="1"/>
    <col min="2079" max="2079" width="3" style="8" customWidth="1"/>
    <col min="2080" max="2080" width="32.7109375" style="8" customWidth="1"/>
    <col min="2081" max="2081" width="35.28515625" style="8" customWidth="1"/>
    <col min="2082" max="2304" width="8.5703125" style="8"/>
    <col min="2305" max="2305" width="25" style="8" customWidth="1"/>
    <col min="2306" max="2306" width="65.5703125" style="8" customWidth="1"/>
    <col min="2307" max="2307" width="7.5703125" style="8" customWidth="1"/>
    <col min="2308" max="2308" width="4.140625" style="8" customWidth="1"/>
    <col min="2309" max="2328" width="11.5703125" style="8" customWidth="1"/>
    <col min="2329" max="2332" width="12.7109375" style="8" bestFit="1" customWidth="1"/>
    <col min="2333" max="2333" width="11.5703125" style="8" customWidth="1"/>
    <col min="2334" max="2334" width="12.7109375" style="8" bestFit="1" customWidth="1"/>
    <col min="2335" max="2335" width="3" style="8" customWidth="1"/>
    <col min="2336" max="2336" width="32.7109375" style="8" customWidth="1"/>
    <col min="2337" max="2337" width="35.28515625" style="8" customWidth="1"/>
    <col min="2338" max="2560" width="8.5703125" style="8"/>
    <col min="2561" max="2561" width="25" style="8" customWidth="1"/>
    <col min="2562" max="2562" width="65.5703125" style="8" customWidth="1"/>
    <col min="2563" max="2563" width="7.5703125" style="8" customWidth="1"/>
    <col min="2564" max="2564" width="4.140625" style="8" customWidth="1"/>
    <col min="2565" max="2584" width="11.5703125" style="8" customWidth="1"/>
    <col min="2585" max="2588" width="12.7109375" style="8" bestFit="1" customWidth="1"/>
    <col min="2589" max="2589" width="11.5703125" style="8" customWidth="1"/>
    <col min="2590" max="2590" width="12.7109375" style="8" bestFit="1" customWidth="1"/>
    <col min="2591" max="2591" width="3" style="8" customWidth="1"/>
    <col min="2592" max="2592" width="32.7109375" style="8" customWidth="1"/>
    <col min="2593" max="2593" width="35.28515625" style="8" customWidth="1"/>
    <col min="2594" max="2816" width="8.5703125" style="8"/>
    <col min="2817" max="2817" width="25" style="8" customWidth="1"/>
    <col min="2818" max="2818" width="65.5703125" style="8" customWidth="1"/>
    <col min="2819" max="2819" width="7.5703125" style="8" customWidth="1"/>
    <col min="2820" max="2820" width="4.140625" style="8" customWidth="1"/>
    <col min="2821" max="2840" width="11.5703125" style="8" customWidth="1"/>
    <col min="2841" max="2844" width="12.7109375" style="8" bestFit="1" customWidth="1"/>
    <col min="2845" max="2845" width="11.5703125" style="8" customWidth="1"/>
    <col min="2846" max="2846" width="12.7109375" style="8" bestFit="1" customWidth="1"/>
    <col min="2847" max="2847" width="3" style="8" customWidth="1"/>
    <col min="2848" max="2848" width="32.7109375" style="8" customWidth="1"/>
    <col min="2849" max="2849" width="35.28515625" style="8" customWidth="1"/>
    <col min="2850" max="3072" width="8.5703125" style="8"/>
    <col min="3073" max="3073" width="25" style="8" customWidth="1"/>
    <col min="3074" max="3074" width="65.5703125" style="8" customWidth="1"/>
    <col min="3075" max="3075" width="7.5703125" style="8" customWidth="1"/>
    <col min="3076" max="3076" width="4.140625" style="8" customWidth="1"/>
    <col min="3077" max="3096" width="11.5703125" style="8" customWidth="1"/>
    <col min="3097" max="3100" width="12.7109375" style="8" bestFit="1" customWidth="1"/>
    <col min="3101" max="3101" width="11.5703125" style="8" customWidth="1"/>
    <col min="3102" max="3102" width="12.7109375" style="8" bestFit="1" customWidth="1"/>
    <col min="3103" max="3103" width="3" style="8" customWidth="1"/>
    <col min="3104" max="3104" width="32.7109375" style="8" customWidth="1"/>
    <col min="3105" max="3105" width="35.28515625" style="8" customWidth="1"/>
    <col min="3106" max="3328" width="8.5703125" style="8"/>
    <col min="3329" max="3329" width="25" style="8" customWidth="1"/>
    <col min="3330" max="3330" width="65.5703125" style="8" customWidth="1"/>
    <col min="3331" max="3331" width="7.5703125" style="8" customWidth="1"/>
    <col min="3332" max="3332" width="4.140625" style="8" customWidth="1"/>
    <col min="3333" max="3352" width="11.5703125" style="8" customWidth="1"/>
    <col min="3353" max="3356" width="12.7109375" style="8" bestFit="1" customWidth="1"/>
    <col min="3357" max="3357" width="11.5703125" style="8" customWidth="1"/>
    <col min="3358" max="3358" width="12.7109375" style="8" bestFit="1" customWidth="1"/>
    <col min="3359" max="3359" width="3" style="8" customWidth="1"/>
    <col min="3360" max="3360" width="32.7109375" style="8" customWidth="1"/>
    <col min="3361" max="3361" width="35.28515625" style="8" customWidth="1"/>
    <col min="3362" max="3584" width="8.5703125" style="8"/>
    <col min="3585" max="3585" width="25" style="8" customWidth="1"/>
    <col min="3586" max="3586" width="65.5703125" style="8" customWidth="1"/>
    <col min="3587" max="3587" width="7.5703125" style="8" customWidth="1"/>
    <col min="3588" max="3588" width="4.140625" style="8" customWidth="1"/>
    <col min="3589" max="3608" width="11.5703125" style="8" customWidth="1"/>
    <col min="3609" max="3612" width="12.7109375" style="8" bestFit="1" customWidth="1"/>
    <col min="3613" max="3613" width="11.5703125" style="8" customWidth="1"/>
    <col min="3614" max="3614" width="12.7109375" style="8" bestFit="1" customWidth="1"/>
    <col min="3615" max="3615" width="3" style="8" customWidth="1"/>
    <col min="3616" max="3616" width="32.7109375" style="8" customWidth="1"/>
    <col min="3617" max="3617" width="35.28515625" style="8" customWidth="1"/>
    <col min="3618" max="3840" width="8.5703125" style="8"/>
    <col min="3841" max="3841" width="25" style="8" customWidth="1"/>
    <col min="3842" max="3842" width="65.5703125" style="8" customWidth="1"/>
    <col min="3843" max="3843" width="7.5703125" style="8" customWidth="1"/>
    <col min="3844" max="3844" width="4.140625" style="8" customWidth="1"/>
    <col min="3845" max="3864" width="11.5703125" style="8" customWidth="1"/>
    <col min="3865" max="3868" width="12.7109375" style="8" bestFit="1" customWidth="1"/>
    <col min="3869" max="3869" width="11.5703125" style="8" customWidth="1"/>
    <col min="3870" max="3870" width="12.7109375" style="8" bestFit="1" customWidth="1"/>
    <col min="3871" max="3871" width="3" style="8" customWidth="1"/>
    <col min="3872" max="3872" width="32.7109375" style="8" customWidth="1"/>
    <col min="3873" max="3873" width="35.28515625" style="8" customWidth="1"/>
    <col min="3874" max="4096" width="8.5703125" style="8"/>
    <col min="4097" max="4097" width="25" style="8" customWidth="1"/>
    <col min="4098" max="4098" width="65.5703125" style="8" customWidth="1"/>
    <col min="4099" max="4099" width="7.5703125" style="8" customWidth="1"/>
    <col min="4100" max="4100" width="4.140625" style="8" customWidth="1"/>
    <col min="4101" max="4120" width="11.5703125" style="8" customWidth="1"/>
    <col min="4121" max="4124" width="12.7109375" style="8" bestFit="1" customWidth="1"/>
    <col min="4125" max="4125" width="11.5703125" style="8" customWidth="1"/>
    <col min="4126" max="4126" width="12.7109375" style="8" bestFit="1" customWidth="1"/>
    <col min="4127" max="4127" width="3" style="8" customWidth="1"/>
    <col min="4128" max="4128" width="32.7109375" style="8" customWidth="1"/>
    <col min="4129" max="4129" width="35.28515625" style="8" customWidth="1"/>
    <col min="4130" max="4352" width="8.5703125" style="8"/>
    <col min="4353" max="4353" width="25" style="8" customWidth="1"/>
    <col min="4354" max="4354" width="65.5703125" style="8" customWidth="1"/>
    <col min="4355" max="4355" width="7.5703125" style="8" customWidth="1"/>
    <col min="4356" max="4356" width="4.140625" style="8" customWidth="1"/>
    <col min="4357" max="4376" width="11.5703125" style="8" customWidth="1"/>
    <col min="4377" max="4380" width="12.7109375" style="8" bestFit="1" customWidth="1"/>
    <col min="4381" max="4381" width="11.5703125" style="8" customWidth="1"/>
    <col min="4382" max="4382" width="12.7109375" style="8" bestFit="1" customWidth="1"/>
    <col min="4383" max="4383" width="3" style="8" customWidth="1"/>
    <col min="4384" max="4384" width="32.7109375" style="8" customWidth="1"/>
    <col min="4385" max="4385" width="35.28515625" style="8" customWidth="1"/>
    <col min="4386" max="4608" width="8.5703125" style="8"/>
    <col min="4609" max="4609" width="25" style="8" customWidth="1"/>
    <col min="4610" max="4610" width="65.5703125" style="8" customWidth="1"/>
    <col min="4611" max="4611" width="7.5703125" style="8" customWidth="1"/>
    <col min="4612" max="4612" width="4.140625" style="8" customWidth="1"/>
    <col min="4613" max="4632" width="11.5703125" style="8" customWidth="1"/>
    <col min="4633" max="4636" width="12.7109375" style="8" bestFit="1" customWidth="1"/>
    <col min="4637" max="4637" width="11.5703125" style="8" customWidth="1"/>
    <col min="4638" max="4638" width="12.7109375" style="8" bestFit="1" customWidth="1"/>
    <col min="4639" max="4639" width="3" style="8" customWidth="1"/>
    <col min="4640" max="4640" width="32.7109375" style="8" customWidth="1"/>
    <col min="4641" max="4641" width="35.28515625" style="8" customWidth="1"/>
    <col min="4642" max="4864" width="8.5703125" style="8"/>
    <col min="4865" max="4865" width="25" style="8" customWidth="1"/>
    <col min="4866" max="4866" width="65.5703125" style="8" customWidth="1"/>
    <col min="4867" max="4867" width="7.5703125" style="8" customWidth="1"/>
    <col min="4868" max="4868" width="4.140625" style="8" customWidth="1"/>
    <col min="4869" max="4888" width="11.5703125" style="8" customWidth="1"/>
    <col min="4889" max="4892" width="12.7109375" style="8" bestFit="1" customWidth="1"/>
    <col min="4893" max="4893" width="11.5703125" style="8" customWidth="1"/>
    <col min="4894" max="4894" width="12.7109375" style="8" bestFit="1" customWidth="1"/>
    <col min="4895" max="4895" width="3" style="8" customWidth="1"/>
    <col min="4896" max="4896" width="32.7109375" style="8" customWidth="1"/>
    <col min="4897" max="4897" width="35.28515625" style="8" customWidth="1"/>
    <col min="4898" max="5120" width="8.5703125" style="8"/>
    <col min="5121" max="5121" width="25" style="8" customWidth="1"/>
    <col min="5122" max="5122" width="65.5703125" style="8" customWidth="1"/>
    <col min="5123" max="5123" width="7.5703125" style="8" customWidth="1"/>
    <col min="5124" max="5124" width="4.140625" style="8" customWidth="1"/>
    <col min="5125" max="5144" width="11.5703125" style="8" customWidth="1"/>
    <col min="5145" max="5148" width="12.7109375" style="8" bestFit="1" customWidth="1"/>
    <col min="5149" max="5149" width="11.5703125" style="8" customWidth="1"/>
    <col min="5150" max="5150" width="12.7109375" style="8" bestFit="1" customWidth="1"/>
    <col min="5151" max="5151" width="3" style="8" customWidth="1"/>
    <col min="5152" max="5152" width="32.7109375" style="8" customWidth="1"/>
    <col min="5153" max="5153" width="35.28515625" style="8" customWidth="1"/>
    <col min="5154" max="5376" width="8.5703125" style="8"/>
    <col min="5377" max="5377" width="25" style="8" customWidth="1"/>
    <col min="5378" max="5378" width="65.5703125" style="8" customWidth="1"/>
    <col min="5379" max="5379" width="7.5703125" style="8" customWidth="1"/>
    <col min="5380" max="5380" width="4.140625" style="8" customWidth="1"/>
    <col min="5381" max="5400" width="11.5703125" style="8" customWidth="1"/>
    <col min="5401" max="5404" width="12.7109375" style="8" bestFit="1" customWidth="1"/>
    <col min="5405" max="5405" width="11.5703125" style="8" customWidth="1"/>
    <col min="5406" max="5406" width="12.7109375" style="8" bestFit="1" customWidth="1"/>
    <col min="5407" max="5407" width="3" style="8" customWidth="1"/>
    <col min="5408" max="5408" width="32.7109375" style="8" customWidth="1"/>
    <col min="5409" max="5409" width="35.28515625" style="8" customWidth="1"/>
    <col min="5410" max="5632" width="8.5703125" style="8"/>
    <col min="5633" max="5633" width="25" style="8" customWidth="1"/>
    <col min="5634" max="5634" width="65.5703125" style="8" customWidth="1"/>
    <col min="5635" max="5635" width="7.5703125" style="8" customWidth="1"/>
    <col min="5636" max="5636" width="4.140625" style="8" customWidth="1"/>
    <col min="5637" max="5656" width="11.5703125" style="8" customWidth="1"/>
    <col min="5657" max="5660" width="12.7109375" style="8" bestFit="1" customWidth="1"/>
    <col min="5661" max="5661" width="11.5703125" style="8" customWidth="1"/>
    <col min="5662" max="5662" width="12.7109375" style="8" bestFit="1" customWidth="1"/>
    <col min="5663" max="5663" width="3" style="8" customWidth="1"/>
    <col min="5664" max="5664" width="32.7109375" style="8" customWidth="1"/>
    <col min="5665" max="5665" width="35.28515625" style="8" customWidth="1"/>
    <col min="5666" max="5888" width="8.5703125" style="8"/>
    <col min="5889" max="5889" width="25" style="8" customWidth="1"/>
    <col min="5890" max="5890" width="65.5703125" style="8" customWidth="1"/>
    <col min="5891" max="5891" width="7.5703125" style="8" customWidth="1"/>
    <col min="5892" max="5892" width="4.140625" style="8" customWidth="1"/>
    <col min="5893" max="5912" width="11.5703125" style="8" customWidth="1"/>
    <col min="5913" max="5916" width="12.7109375" style="8" bestFit="1" customWidth="1"/>
    <col min="5917" max="5917" width="11.5703125" style="8" customWidth="1"/>
    <col min="5918" max="5918" width="12.7109375" style="8" bestFit="1" customWidth="1"/>
    <col min="5919" max="5919" width="3" style="8" customWidth="1"/>
    <col min="5920" max="5920" width="32.7109375" style="8" customWidth="1"/>
    <col min="5921" max="5921" width="35.28515625" style="8" customWidth="1"/>
    <col min="5922" max="6144" width="8.5703125" style="8"/>
    <col min="6145" max="6145" width="25" style="8" customWidth="1"/>
    <col min="6146" max="6146" width="65.5703125" style="8" customWidth="1"/>
    <col min="6147" max="6147" width="7.5703125" style="8" customWidth="1"/>
    <col min="6148" max="6148" width="4.140625" style="8" customWidth="1"/>
    <col min="6149" max="6168" width="11.5703125" style="8" customWidth="1"/>
    <col min="6169" max="6172" width="12.7109375" style="8" bestFit="1" customWidth="1"/>
    <col min="6173" max="6173" width="11.5703125" style="8" customWidth="1"/>
    <col min="6174" max="6174" width="12.7109375" style="8" bestFit="1" customWidth="1"/>
    <col min="6175" max="6175" width="3" style="8" customWidth="1"/>
    <col min="6176" max="6176" width="32.7109375" style="8" customWidth="1"/>
    <col min="6177" max="6177" width="35.28515625" style="8" customWidth="1"/>
    <col min="6178" max="6400" width="8.5703125" style="8"/>
    <col min="6401" max="6401" width="25" style="8" customWidth="1"/>
    <col min="6402" max="6402" width="65.5703125" style="8" customWidth="1"/>
    <col min="6403" max="6403" width="7.5703125" style="8" customWidth="1"/>
    <col min="6404" max="6404" width="4.140625" style="8" customWidth="1"/>
    <col min="6405" max="6424" width="11.5703125" style="8" customWidth="1"/>
    <col min="6425" max="6428" width="12.7109375" style="8" bestFit="1" customWidth="1"/>
    <col min="6429" max="6429" width="11.5703125" style="8" customWidth="1"/>
    <col min="6430" max="6430" width="12.7109375" style="8" bestFit="1" customWidth="1"/>
    <col min="6431" max="6431" width="3" style="8" customWidth="1"/>
    <col min="6432" max="6432" width="32.7109375" style="8" customWidth="1"/>
    <col min="6433" max="6433" width="35.28515625" style="8" customWidth="1"/>
    <col min="6434" max="6656" width="8.5703125" style="8"/>
    <col min="6657" max="6657" width="25" style="8" customWidth="1"/>
    <col min="6658" max="6658" width="65.5703125" style="8" customWidth="1"/>
    <col min="6659" max="6659" width="7.5703125" style="8" customWidth="1"/>
    <col min="6660" max="6660" width="4.140625" style="8" customWidth="1"/>
    <col min="6661" max="6680" width="11.5703125" style="8" customWidth="1"/>
    <col min="6681" max="6684" width="12.7109375" style="8" bestFit="1" customWidth="1"/>
    <col min="6685" max="6685" width="11.5703125" style="8" customWidth="1"/>
    <col min="6686" max="6686" width="12.7109375" style="8" bestFit="1" customWidth="1"/>
    <col min="6687" max="6687" width="3" style="8" customWidth="1"/>
    <col min="6688" max="6688" width="32.7109375" style="8" customWidth="1"/>
    <col min="6689" max="6689" width="35.28515625" style="8" customWidth="1"/>
    <col min="6690" max="6912" width="8.5703125" style="8"/>
    <col min="6913" max="6913" width="25" style="8" customWidth="1"/>
    <col min="6914" max="6914" width="65.5703125" style="8" customWidth="1"/>
    <col min="6915" max="6915" width="7.5703125" style="8" customWidth="1"/>
    <col min="6916" max="6916" width="4.140625" style="8" customWidth="1"/>
    <col min="6917" max="6936" width="11.5703125" style="8" customWidth="1"/>
    <col min="6937" max="6940" width="12.7109375" style="8" bestFit="1" customWidth="1"/>
    <col min="6941" max="6941" width="11.5703125" style="8" customWidth="1"/>
    <col min="6942" max="6942" width="12.7109375" style="8" bestFit="1" customWidth="1"/>
    <col min="6943" max="6943" width="3" style="8" customWidth="1"/>
    <col min="6944" max="6944" width="32.7109375" style="8" customWidth="1"/>
    <col min="6945" max="6945" width="35.28515625" style="8" customWidth="1"/>
    <col min="6946" max="7168" width="8.5703125" style="8"/>
    <col min="7169" max="7169" width="25" style="8" customWidth="1"/>
    <col min="7170" max="7170" width="65.5703125" style="8" customWidth="1"/>
    <col min="7171" max="7171" width="7.5703125" style="8" customWidth="1"/>
    <col min="7172" max="7172" width="4.140625" style="8" customWidth="1"/>
    <col min="7173" max="7192" width="11.5703125" style="8" customWidth="1"/>
    <col min="7193" max="7196" width="12.7109375" style="8" bestFit="1" customWidth="1"/>
    <col min="7197" max="7197" width="11.5703125" style="8" customWidth="1"/>
    <col min="7198" max="7198" width="12.7109375" style="8" bestFit="1" customWidth="1"/>
    <col min="7199" max="7199" width="3" style="8" customWidth="1"/>
    <col min="7200" max="7200" width="32.7109375" style="8" customWidth="1"/>
    <col min="7201" max="7201" width="35.28515625" style="8" customWidth="1"/>
    <col min="7202" max="7424" width="8.5703125" style="8"/>
    <col min="7425" max="7425" width="25" style="8" customWidth="1"/>
    <col min="7426" max="7426" width="65.5703125" style="8" customWidth="1"/>
    <col min="7427" max="7427" width="7.5703125" style="8" customWidth="1"/>
    <col min="7428" max="7428" width="4.140625" style="8" customWidth="1"/>
    <col min="7429" max="7448" width="11.5703125" style="8" customWidth="1"/>
    <col min="7449" max="7452" width="12.7109375" style="8" bestFit="1" customWidth="1"/>
    <col min="7453" max="7453" width="11.5703125" style="8" customWidth="1"/>
    <col min="7454" max="7454" width="12.7109375" style="8" bestFit="1" customWidth="1"/>
    <col min="7455" max="7455" width="3" style="8" customWidth="1"/>
    <col min="7456" max="7456" width="32.7109375" style="8" customWidth="1"/>
    <col min="7457" max="7457" width="35.28515625" style="8" customWidth="1"/>
    <col min="7458" max="7680" width="8.5703125" style="8"/>
    <col min="7681" max="7681" width="25" style="8" customWidth="1"/>
    <col min="7682" max="7682" width="65.5703125" style="8" customWidth="1"/>
    <col min="7683" max="7683" width="7.5703125" style="8" customWidth="1"/>
    <col min="7684" max="7684" width="4.140625" style="8" customWidth="1"/>
    <col min="7685" max="7704" width="11.5703125" style="8" customWidth="1"/>
    <col min="7705" max="7708" width="12.7109375" style="8" bestFit="1" customWidth="1"/>
    <col min="7709" max="7709" width="11.5703125" style="8" customWidth="1"/>
    <col min="7710" max="7710" width="12.7109375" style="8" bestFit="1" customWidth="1"/>
    <col min="7711" max="7711" width="3" style="8" customWidth="1"/>
    <col min="7712" max="7712" width="32.7109375" style="8" customWidth="1"/>
    <col min="7713" max="7713" width="35.28515625" style="8" customWidth="1"/>
    <col min="7714" max="7936" width="8.5703125" style="8"/>
    <col min="7937" max="7937" width="25" style="8" customWidth="1"/>
    <col min="7938" max="7938" width="65.5703125" style="8" customWidth="1"/>
    <col min="7939" max="7939" width="7.5703125" style="8" customWidth="1"/>
    <col min="7940" max="7940" width="4.140625" style="8" customWidth="1"/>
    <col min="7941" max="7960" width="11.5703125" style="8" customWidth="1"/>
    <col min="7961" max="7964" width="12.7109375" style="8" bestFit="1" customWidth="1"/>
    <col min="7965" max="7965" width="11.5703125" style="8" customWidth="1"/>
    <col min="7966" max="7966" width="12.7109375" style="8" bestFit="1" customWidth="1"/>
    <col min="7967" max="7967" width="3" style="8" customWidth="1"/>
    <col min="7968" max="7968" width="32.7109375" style="8" customWidth="1"/>
    <col min="7969" max="7969" width="35.28515625" style="8" customWidth="1"/>
    <col min="7970" max="8192" width="8.5703125" style="8"/>
    <col min="8193" max="8193" width="25" style="8" customWidth="1"/>
    <col min="8194" max="8194" width="65.5703125" style="8" customWidth="1"/>
    <col min="8195" max="8195" width="7.5703125" style="8" customWidth="1"/>
    <col min="8196" max="8196" width="4.140625" style="8" customWidth="1"/>
    <col min="8197" max="8216" width="11.5703125" style="8" customWidth="1"/>
    <col min="8217" max="8220" width="12.7109375" style="8" bestFit="1" customWidth="1"/>
    <col min="8221" max="8221" width="11.5703125" style="8" customWidth="1"/>
    <col min="8222" max="8222" width="12.7109375" style="8" bestFit="1" customWidth="1"/>
    <col min="8223" max="8223" width="3" style="8" customWidth="1"/>
    <col min="8224" max="8224" width="32.7109375" style="8" customWidth="1"/>
    <col min="8225" max="8225" width="35.28515625" style="8" customWidth="1"/>
    <col min="8226" max="8448" width="8.5703125" style="8"/>
    <col min="8449" max="8449" width="25" style="8" customWidth="1"/>
    <col min="8450" max="8450" width="65.5703125" style="8" customWidth="1"/>
    <col min="8451" max="8451" width="7.5703125" style="8" customWidth="1"/>
    <col min="8452" max="8452" width="4.140625" style="8" customWidth="1"/>
    <col min="8453" max="8472" width="11.5703125" style="8" customWidth="1"/>
    <col min="8473" max="8476" width="12.7109375" style="8" bestFit="1" customWidth="1"/>
    <col min="8477" max="8477" width="11.5703125" style="8" customWidth="1"/>
    <col min="8478" max="8478" width="12.7109375" style="8" bestFit="1" customWidth="1"/>
    <col min="8479" max="8479" width="3" style="8" customWidth="1"/>
    <col min="8480" max="8480" width="32.7109375" style="8" customWidth="1"/>
    <col min="8481" max="8481" width="35.28515625" style="8" customWidth="1"/>
    <col min="8482" max="8704" width="8.5703125" style="8"/>
    <col min="8705" max="8705" width="25" style="8" customWidth="1"/>
    <col min="8706" max="8706" width="65.5703125" style="8" customWidth="1"/>
    <col min="8707" max="8707" width="7.5703125" style="8" customWidth="1"/>
    <col min="8708" max="8708" width="4.140625" style="8" customWidth="1"/>
    <col min="8709" max="8728" width="11.5703125" style="8" customWidth="1"/>
    <col min="8729" max="8732" width="12.7109375" style="8" bestFit="1" customWidth="1"/>
    <col min="8733" max="8733" width="11.5703125" style="8" customWidth="1"/>
    <col min="8734" max="8734" width="12.7109375" style="8" bestFit="1" customWidth="1"/>
    <col min="8735" max="8735" width="3" style="8" customWidth="1"/>
    <col min="8736" max="8736" width="32.7109375" style="8" customWidth="1"/>
    <col min="8737" max="8737" width="35.28515625" style="8" customWidth="1"/>
    <col min="8738" max="8960" width="8.5703125" style="8"/>
    <col min="8961" max="8961" width="25" style="8" customWidth="1"/>
    <col min="8962" max="8962" width="65.5703125" style="8" customWidth="1"/>
    <col min="8963" max="8963" width="7.5703125" style="8" customWidth="1"/>
    <col min="8964" max="8964" width="4.140625" style="8" customWidth="1"/>
    <col min="8965" max="8984" width="11.5703125" style="8" customWidth="1"/>
    <col min="8985" max="8988" width="12.7109375" style="8" bestFit="1" customWidth="1"/>
    <col min="8989" max="8989" width="11.5703125" style="8" customWidth="1"/>
    <col min="8990" max="8990" width="12.7109375" style="8" bestFit="1" customWidth="1"/>
    <col min="8991" max="8991" width="3" style="8" customWidth="1"/>
    <col min="8992" max="8992" width="32.7109375" style="8" customWidth="1"/>
    <col min="8993" max="8993" width="35.28515625" style="8" customWidth="1"/>
    <col min="8994" max="9216" width="8.5703125" style="8"/>
    <col min="9217" max="9217" width="25" style="8" customWidth="1"/>
    <col min="9218" max="9218" width="65.5703125" style="8" customWidth="1"/>
    <col min="9219" max="9219" width="7.5703125" style="8" customWidth="1"/>
    <col min="9220" max="9220" width="4.140625" style="8" customWidth="1"/>
    <col min="9221" max="9240" width="11.5703125" style="8" customWidth="1"/>
    <col min="9241" max="9244" width="12.7109375" style="8" bestFit="1" customWidth="1"/>
    <col min="9245" max="9245" width="11.5703125" style="8" customWidth="1"/>
    <col min="9246" max="9246" width="12.7109375" style="8" bestFit="1" customWidth="1"/>
    <col min="9247" max="9247" width="3" style="8" customWidth="1"/>
    <col min="9248" max="9248" width="32.7109375" style="8" customWidth="1"/>
    <col min="9249" max="9249" width="35.28515625" style="8" customWidth="1"/>
    <col min="9250" max="9472" width="8.5703125" style="8"/>
    <col min="9473" max="9473" width="25" style="8" customWidth="1"/>
    <col min="9474" max="9474" width="65.5703125" style="8" customWidth="1"/>
    <col min="9475" max="9475" width="7.5703125" style="8" customWidth="1"/>
    <col min="9476" max="9476" width="4.140625" style="8" customWidth="1"/>
    <col min="9477" max="9496" width="11.5703125" style="8" customWidth="1"/>
    <col min="9497" max="9500" width="12.7109375" style="8" bestFit="1" customWidth="1"/>
    <col min="9501" max="9501" width="11.5703125" style="8" customWidth="1"/>
    <col min="9502" max="9502" width="12.7109375" style="8" bestFit="1" customWidth="1"/>
    <col min="9503" max="9503" width="3" style="8" customWidth="1"/>
    <col min="9504" max="9504" width="32.7109375" style="8" customWidth="1"/>
    <col min="9505" max="9505" width="35.28515625" style="8" customWidth="1"/>
    <col min="9506" max="9728" width="8.5703125" style="8"/>
    <col min="9729" max="9729" width="25" style="8" customWidth="1"/>
    <col min="9730" max="9730" width="65.5703125" style="8" customWidth="1"/>
    <col min="9731" max="9731" width="7.5703125" style="8" customWidth="1"/>
    <col min="9732" max="9732" width="4.140625" style="8" customWidth="1"/>
    <col min="9733" max="9752" width="11.5703125" style="8" customWidth="1"/>
    <col min="9753" max="9756" width="12.7109375" style="8" bestFit="1" customWidth="1"/>
    <col min="9757" max="9757" width="11.5703125" style="8" customWidth="1"/>
    <col min="9758" max="9758" width="12.7109375" style="8" bestFit="1" customWidth="1"/>
    <col min="9759" max="9759" width="3" style="8" customWidth="1"/>
    <col min="9760" max="9760" width="32.7109375" style="8" customWidth="1"/>
    <col min="9761" max="9761" width="35.28515625" style="8" customWidth="1"/>
    <col min="9762" max="9984" width="8.5703125" style="8"/>
    <col min="9985" max="9985" width="25" style="8" customWidth="1"/>
    <col min="9986" max="9986" width="65.5703125" style="8" customWidth="1"/>
    <col min="9987" max="9987" width="7.5703125" style="8" customWidth="1"/>
    <col min="9988" max="9988" width="4.140625" style="8" customWidth="1"/>
    <col min="9989" max="10008" width="11.5703125" style="8" customWidth="1"/>
    <col min="10009" max="10012" width="12.7109375" style="8" bestFit="1" customWidth="1"/>
    <col min="10013" max="10013" width="11.5703125" style="8" customWidth="1"/>
    <col min="10014" max="10014" width="12.7109375" style="8" bestFit="1" customWidth="1"/>
    <col min="10015" max="10015" width="3" style="8" customWidth="1"/>
    <col min="10016" max="10016" width="32.7109375" style="8" customWidth="1"/>
    <col min="10017" max="10017" width="35.28515625" style="8" customWidth="1"/>
    <col min="10018" max="10240" width="8.5703125" style="8"/>
    <col min="10241" max="10241" width="25" style="8" customWidth="1"/>
    <col min="10242" max="10242" width="65.5703125" style="8" customWidth="1"/>
    <col min="10243" max="10243" width="7.5703125" style="8" customWidth="1"/>
    <col min="10244" max="10244" width="4.140625" style="8" customWidth="1"/>
    <col min="10245" max="10264" width="11.5703125" style="8" customWidth="1"/>
    <col min="10265" max="10268" width="12.7109375" style="8" bestFit="1" customWidth="1"/>
    <col min="10269" max="10269" width="11.5703125" style="8" customWidth="1"/>
    <col min="10270" max="10270" width="12.7109375" style="8" bestFit="1" customWidth="1"/>
    <col min="10271" max="10271" width="3" style="8" customWidth="1"/>
    <col min="10272" max="10272" width="32.7109375" style="8" customWidth="1"/>
    <col min="10273" max="10273" width="35.28515625" style="8" customWidth="1"/>
    <col min="10274" max="10496" width="8.5703125" style="8"/>
    <col min="10497" max="10497" width="25" style="8" customWidth="1"/>
    <col min="10498" max="10498" width="65.5703125" style="8" customWidth="1"/>
    <col min="10499" max="10499" width="7.5703125" style="8" customWidth="1"/>
    <col min="10500" max="10500" width="4.140625" style="8" customWidth="1"/>
    <col min="10501" max="10520" width="11.5703125" style="8" customWidth="1"/>
    <col min="10521" max="10524" width="12.7109375" style="8" bestFit="1" customWidth="1"/>
    <col min="10525" max="10525" width="11.5703125" style="8" customWidth="1"/>
    <col min="10526" max="10526" width="12.7109375" style="8" bestFit="1" customWidth="1"/>
    <col min="10527" max="10527" width="3" style="8" customWidth="1"/>
    <col min="10528" max="10528" width="32.7109375" style="8" customWidth="1"/>
    <col min="10529" max="10529" width="35.28515625" style="8" customWidth="1"/>
    <col min="10530" max="10752" width="8.5703125" style="8"/>
    <col min="10753" max="10753" width="25" style="8" customWidth="1"/>
    <col min="10754" max="10754" width="65.5703125" style="8" customWidth="1"/>
    <col min="10755" max="10755" width="7.5703125" style="8" customWidth="1"/>
    <col min="10756" max="10756" width="4.140625" style="8" customWidth="1"/>
    <col min="10757" max="10776" width="11.5703125" style="8" customWidth="1"/>
    <col min="10777" max="10780" width="12.7109375" style="8" bestFit="1" customWidth="1"/>
    <col min="10781" max="10781" width="11.5703125" style="8" customWidth="1"/>
    <col min="10782" max="10782" width="12.7109375" style="8" bestFit="1" customWidth="1"/>
    <col min="10783" max="10783" width="3" style="8" customWidth="1"/>
    <col min="10784" max="10784" width="32.7109375" style="8" customWidth="1"/>
    <col min="10785" max="10785" width="35.28515625" style="8" customWidth="1"/>
    <col min="10786" max="11008" width="8.5703125" style="8"/>
    <col min="11009" max="11009" width="25" style="8" customWidth="1"/>
    <col min="11010" max="11010" width="65.5703125" style="8" customWidth="1"/>
    <col min="11011" max="11011" width="7.5703125" style="8" customWidth="1"/>
    <col min="11012" max="11012" width="4.140625" style="8" customWidth="1"/>
    <col min="11013" max="11032" width="11.5703125" style="8" customWidth="1"/>
    <col min="11033" max="11036" width="12.7109375" style="8" bestFit="1" customWidth="1"/>
    <col min="11037" max="11037" width="11.5703125" style="8" customWidth="1"/>
    <col min="11038" max="11038" width="12.7109375" style="8" bestFit="1" customWidth="1"/>
    <col min="11039" max="11039" width="3" style="8" customWidth="1"/>
    <col min="11040" max="11040" width="32.7109375" style="8" customWidth="1"/>
    <col min="11041" max="11041" width="35.28515625" style="8" customWidth="1"/>
    <col min="11042" max="11264" width="8.5703125" style="8"/>
    <col min="11265" max="11265" width="25" style="8" customWidth="1"/>
    <col min="11266" max="11266" width="65.5703125" style="8" customWidth="1"/>
    <col min="11267" max="11267" width="7.5703125" style="8" customWidth="1"/>
    <col min="11268" max="11268" width="4.140625" style="8" customWidth="1"/>
    <col min="11269" max="11288" width="11.5703125" style="8" customWidth="1"/>
    <col min="11289" max="11292" width="12.7109375" style="8" bestFit="1" customWidth="1"/>
    <col min="11293" max="11293" width="11.5703125" style="8" customWidth="1"/>
    <col min="11294" max="11294" width="12.7109375" style="8" bestFit="1" customWidth="1"/>
    <col min="11295" max="11295" width="3" style="8" customWidth="1"/>
    <col min="11296" max="11296" width="32.7109375" style="8" customWidth="1"/>
    <col min="11297" max="11297" width="35.28515625" style="8" customWidth="1"/>
    <col min="11298" max="11520" width="8.5703125" style="8"/>
    <col min="11521" max="11521" width="25" style="8" customWidth="1"/>
    <col min="11522" max="11522" width="65.5703125" style="8" customWidth="1"/>
    <col min="11523" max="11523" width="7.5703125" style="8" customWidth="1"/>
    <col min="11524" max="11524" width="4.140625" style="8" customWidth="1"/>
    <col min="11525" max="11544" width="11.5703125" style="8" customWidth="1"/>
    <col min="11545" max="11548" width="12.7109375" style="8" bestFit="1" customWidth="1"/>
    <col min="11549" max="11549" width="11.5703125" style="8" customWidth="1"/>
    <col min="11550" max="11550" width="12.7109375" style="8" bestFit="1" customWidth="1"/>
    <col min="11551" max="11551" width="3" style="8" customWidth="1"/>
    <col min="11552" max="11552" width="32.7109375" style="8" customWidth="1"/>
    <col min="11553" max="11553" width="35.28515625" style="8" customWidth="1"/>
    <col min="11554" max="11776" width="8.5703125" style="8"/>
    <col min="11777" max="11777" width="25" style="8" customWidth="1"/>
    <col min="11778" max="11778" width="65.5703125" style="8" customWidth="1"/>
    <col min="11779" max="11779" width="7.5703125" style="8" customWidth="1"/>
    <col min="11780" max="11780" width="4.140625" style="8" customWidth="1"/>
    <col min="11781" max="11800" width="11.5703125" style="8" customWidth="1"/>
    <col min="11801" max="11804" width="12.7109375" style="8" bestFit="1" customWidth="1"/>
    <col min="11805" max="11805" width="11.5703125" style="8" customWidth="1"/>
    <col min="11806" max="11806" width="12.7109375" style="8" bestFit="1" customWidth="1"/>
    <col min="11807" max="11807" width="3" style="8" customWidth="1"/>
    <col min="11808" max="11808" width="32.7109375" style="8" customWidth="1"/>
    <col min="11809" max="11809" width="35.28515625" style="8" customWidth="1"/>
    <col min="11810" max="12032" width="8.5703125" style="8"/>
    <col min="12033" max="12033" width="25" style="8" customWidth="1"/>
    <col min="12034" max="12034" width="65.5703125" style="8" customWidth="1"/>
    <col min="12035" max="12035" width="7.5703125" style="8" customWidth="1"/>
    <col min="12036" max="12036" width="4.140625" style="8" customWidth="1"/>
    <col min="12037" max="12056" width="11.5703125" style="8" customWidth="1"/>
    <col min="12057" max="12060" width="12.7109375" style="8" bestFit="1" customWidth="1"/>
    <col min="12061" max="12061" width="11.5703125" style="8" customWidth="1"/>
    <col min="12062" max="12062" width="12.7109375" style="8" bestFit="1" customWidth="1"/>
    <col min="12063" max="12063" width="3" style="8" customWidth="1"/>
    <col min="12064" max="12064" width="32.7109375" style="8" customWidth="1"/>
    <col min="12065" max="12065" width="35.28515625" style="8" customWidth="1"/>
    <col min="12066" max="12288" width="8.5703125" style="8"/>
    <col min="12289" max="12289" width="25" style="8" customWidth="1"/>
    <col min="12290" max="12290" width="65.5703125" style="8" customWidth="1"/>
    <col min="12291" max="12291" width="7.5703125" style="8" customWidth="1"/>
    <col min="12292" max="12292" width="4.140625" style="8" customWidth="1"/>
    <col min="12293" max="12312" width="11.5703125" style="8" customWidth="1"/>
    <col min="12313" max="12316" width="12.7109375" style="8" bestFit="1" customWidth="1"/>
    <col min="12317" max="12317" width="11.5703125" style="8" customWidth="1"/>
    <col min="12318" max="12318" width="12.7109375" style="8" bestFit="1" customWidth="1"/>
    <col min="12319" max="12319" width="3" style="8" customWidth="1"/>
    <col min="12320" max="12320" width="32.7109375" style="8" customWidth="1"/>
    <col min="12321" max="12321" width="35.28515625" style="8" customWidth="1"/>
    <col min="12322" max="12544" width="8.5703125" style="8"/>
    <col min="12545" max="12545" width="25" style="8" customWidth="1"/>
    <col min="12546" max="12546" width="65.5703125" style="8" customWidth="1"/>
    <col min="12547" max="12547" width="7.5703125" style="8" customWidth="1"/>
    <col min="12548" max="12548" width="4.140625" style="8" customWidth="1"/>
    <col min="12549" max="12568" width="11.5703125" style="8" customWidth="1"/>
    <col min="12569" max="12572" width="12.7109375" style="8" bestFit="1" customWidth="1"/>
    <col min="12573" max="12573" width="11.5703125" style="8" customWidth="1"/>
    <col min="12574" max="12574" width="12.7109375" style="8" bestFit="1" customWidth="1"/>
    <col min="12575" max="12575" width="3" style="8" customWidth="1"/>
    <col min="12576" max="12576" width="32.7109375" style="8" customWidth="1"/>
    <col min="12577" max="12577" width="35.28515625" style="8" customWidth="1"/>
    <col min="12578" max="12800" width="8.5703125" style="8"/>
    <col min="12801" max="12801" width="25" style="8" customWidth="1"/>
    <col min="12802" max="12802" width="65.5703125" style="8" customWidth="1"/>
    <col min="12803" max="12803" width="7.5703125" style="8" customWidth="1"/>
    <col min="12804" max="12804" width="4.140625" style="8" customWidth="1"/>
    <col min="12805" max="12824" width="11.5703125" style="8" customWidth="1"/>
    <col min="12825" max="12828" width="12.7109375" style="8" bestFit="1" customWidth="1"/>
    <col min="12829" max="12829" width="11.5703125" style="8" customWidth="1"/>
    <col min="12830" max="12830" width="12.7109375" style="8" bestFit="1" customWidth="1"/>
    <col min="12831" max="12831" width="3" style="8" customWidth="1"/>
    <col min="12832" max="12832" width="32.7109375" style="8" customWidth="1"/>
    <col min="12833" max="12833" width="35.28515625" style="8" customWidth="1"/>
    <col min="12834" max="13056" width="8.5703125" style="8"/>
    <col min="13057" max="13057" width="25" style="8" customWidth="1"/>
    <col min="13058" max="13058" width="65.5703125" style="8" customWidth="1"/>
    <col min="13059" max="13059" width="7.5703125" style="8" customWidth="1"/>
    <col min="13060" max="13060" width="4.140625" style="8" customWidth="1"/>
    <col min="13061" max="13080" width="11.5703125" style="8" customWidth="1"/>
    <col min="13081" max="13084" width="12.7109375" style="8" bestFit="1" customWidth="1"/>
    <col min="13085" max="13085" width="11.5703125" style="8" customWidth="1"/>
    <col min="13086" max="13086" width="12.7109375" style="8" bestFit="1" customWidth="1"/>
    <col min="13087" max="13087" width="3" style="8" customWidth="1"/>
    <col min="13088" max="13088" width="32.7109375" style="8" customWidth="1"/>
    <col min="13089" max="13089" width="35.28515625" style="8" customWidth="1"/>
    <col min="13090" max="13312" width="8.5703125" style="8"/>
    <col min="13313" max="13313" width="25" style="8" customWidth="1"/>
    <col min="13314" max="13314" width="65.5703125" style="8" customWidth="1"/>
    <col min="13315" max="13315" width="7.5703125" style="8" customWidth="1"/>
    <col min="13316" max="13316" width="4.140625" style="8" customWidth="1"/>
    <col min="13317" max="13336" width="11.5703125" style="8" customWidth="1"/>
    <col min="13337" max="13340" width="12.7109375" style="8" bestFit="1" customWidth="1"/>
    <col min="13341" max="13341" width="11.5703125" style="8" customWidth="1"/>
    <col min="13342" max="13342" width="12.7109375" style="8" bestFit="1" customWidth="1"/>
    <col min="13343" max="13343" width="3" style="8" customWidth="1"/>
    <col min="13344" max="13344" width="32.7109375" style="8" customWidth="1"/>
    <col min="13345" max="13345" width="35.28515625" style="8" customWidth="1"/>
    <col min="13346" max="13568" width="8.5703125" style="8"/>
    <col min="13569" max="13569" width="25" style="8" customWidth="1"/>
    <col min="13570" max="13570" width="65.5703125" style="8" customWidth="1"/>
    <col min="13571" max="13571" width="7.5703125" style="8" customWidth="1"/>
    <col min="13572" max="13572" width="4.140625" style="8" customWidth="1"/>
    <col min="13573" max="13592" width="11.5703125" style="8" customWidth="1"/>
    <col min="13593" max="13596" width="12.7109375" style="8" bestFit="1" customWidth="1"/>
    <col min="13597" max="13597" width="11.5703125" style="8" customWidth="1"/>
    <col min="13598" max="13598" width="12.7109375" style="8" bestFit="1" customWidth="1"/>
    <col min="13599" max="13599" width="3" style="8" customWidth="1"/>
    <col min="13600" max="13600" width="32.7109375" style="8" customWidth="1"/>
    <col min="13601" max="13601" width="35.28515625" style="8" customWidth="1"/>
    <col min="13602" max="13824" width="8.5703125" style="8"/>
    <col min="13825" max="13825" width="25" style="8" customWidth="1"/>
    <col min="13826" max="13826" width="65.5703125" style="8" customWidth="1"/>
    <col min="13827" max="13827" width="7.5703125" style="8" customWidth="1"/>
    <col min="13828" max="13828" width="4.140625" style="8" customWidth="1"/>
    <col min="13829" max="13848" width="11.5703125" style="8" customWidth="1"/>
    <col min="13849" max="13852" width="12.7109375" style="8" bestFit="1" customWidth="1"/>
    <col min="13853" max="13853" width="11.5703125" style="8" customWidth="1"/>
    <col min="13854" max="13854" width="12.7109375" style="8" bestFit="1" customWidth="1"/>
    <col min="13855" max="13855" width="3" style="8" customWidth="1"/>
    <col min="13856" max="13856" width="32.7109375" style="8" customWidth="1"/>
    <col min="13857" max="13857" width="35.28515625" style="8" customWidth="1"/>
    <col min="13858" max="14080" width="8.5703125" style="8"/>
    <col min="14081" max="14081" width="25" style="8" customWidth="1"/>
    <col min="14082" max="14082" width="65.5703125" style="8" customWidth="1"/>
    <col min="14083" max="14083" width="7.5703125" style="8" customWidth="1"/>
    <col min="14084" max="14084" width="4.140625" style="8" customWidth="1"/>
    <col min="14085" max="14104" width="11.5703125" style="8" customWidth="1"/>
    <col min="14105" max="14108" width="12.7109375" style="8" bestFit="1" customWidth="1"/>
    <col min="14109" max="14109" width="11.5703125" style="8" customWidth="1"/>
    <col min="14110" max="14110" width="12.7109375" style="8" bestFit="1" customWidth="1"/>
    <col min="14111" max="14111" width="3" style="8" customWidth="1"/>
    <col min="14112" max="14112" width="32.7109375" style="8" customWidth="1"/>
    <col min="14113" max="14113" width="35.28515625" style="8" customWidth="1"/>
    <col min="14114" max="14336" width="8.5703125" style="8"/>
    <col min="14337" max="14337" width="25" style="8" customWidth="1"/>
    <col min="14338" max="14338" width="65.5703125" style="8" customWidth="1"/>
    <col min="14339" max="14339" width="7.5703125" style="8" customWidth="1"/>
    <col min="14340" max="14340" width="4.140625" style="8" customWidth="1"/>
    <col min="14341" max="14360" width="11.5703125" style="8" customWidth="1"/>
    <col min="14361" max="14364" width="12.7109375" style="8" bestFit="1" customWidth="1"/>
    <col min="14365" max="14365" width="11.5703125" style="8" customWidth="1"/>
    <col min="14366" max="14366" width="12.7109375" style="8" bestFit="1" customWidth="1"/>
    <col min="14367" max="14367" width="3" style="8" customWidth="1"/>
    <col min="14368" max="14368" width="32.7109375" style="8" customWidth="1"/>
    <col min="14369" max="14369" width="35.28515625" style="8" customWidth="1"/>
    <col min="14370" max="14592" width="8.5703125" style="8"/>
    <col min="14593" max="14593" width="25" style="8" customWidth="1"/>
    <col min="14594" max="14594" width="65.5703125" style="8" customWidth="1"/>
    <col min="14595" max="14595" width="7.5703125" style="8" customWidth="1"/>
    <col min="14596" max="14596" width="4.140625" style="8" customWidth="1"/>
    <col min="14597" max="14616" width="11.5703125" style="8" customWidth="1"/>
    <col min="14617" max="14620" width="12.7109375" style="8" bestFit="1" customWidth="1"/>
    <col min="14621" max="14621" width="11.5703125" style="8" customWidth="1"/>
    <col min="14622" max="14622" width="12.7109375" style="8" bestFit="1" customWidth="1"/>
    <col min="14623" max="14623" width="3" style="8" customWidth="1"/>
    <col min="14624" max="14624" width="32.7109375" style="8" customWidth="1"/>
    <col min="14625" max="14625" width="35.28515625" style="8" customWidth="1"/>
    <col min="14626" max="14848" width="8.5703125" style="8"/>
    <col min="14849" max="14849" width="25" style="8" customWidth="1"/>
    <col min="14850" max="14850" width="65.5703125" style="8" customWidth="1"/>
    <col min="14851" max="14851" width="7.5703125" style="8" customWidth="1"/>
    <col min="14852" max="14852" width="4.140625" style="8" customWidth="1"/>
    <col min="14853" max="14872" width="11.5703125" style="8" customWidth="1"/>
    <col min="14873" max="14876" width="12.7109375" style="8" bestFit="1" customWidth="1"/>
    <col min="14877" max="14877" width="11.5703125" style="8" customWidth="1"/>
    <col min="14878" max="14878" width="12.7109375" style="8" bestFit="1" customWidth="1"/>
    <col min="14879" max="14879" width="3" style="8" customWidth="1"/>
    <col min="14880" max="14880" width="32.7109375" style="8" customWidth="1"/>
    <col min="14881" max="14881" width="35.28515625" style="8" customWidth="1"/>
    <col min="14882" max="15104" width="8.5703125" style="8"/>
    <col min="15105" max="15105" width="25" style="8" customWidth="1"/>
    <col min="15106" max="15106" width="65.5703125" style="8" customWidth="1"/>
    <col min="15107" max="15107" width="7.5703125" style="8" customWidth="1"/>
    <col min="15108" max="15108" width="4.140625" style="8" customWidth="1"/>
    <col min="15109" max="15128" width="11.5703125" style="8" customWidth="1"/>
    <col min="15129" max="15132" width="12.7109375" style="8" bestFit="1" customWidth="1"/>
    <col min="15133" max="15133" width="11.5703125" style="8" customWidth="1"/>
    <col min="15134" max="15134" width="12.7109375" style="8" bestFit="1" customWidth="1"/>
    <col min="15135" max="15135" width="3" style="8" customWidth="1"/>
    <col min="15136" max="15136" width="32.7109375" style="8" customWidth="1"/>
    <col min="15137" max="15137" width="35.28515625" style="8" customWidth="1"/>
    <col min="15138" max="15360" width="8.5703125" style="8"/>
    <col min="15361" max="15361" width="25" style="8" customWidth="1"/>
    <col min="15362" max="15362" width="65.5703125" style="8" customWidth="1"/>
    <col min="15363" max="15363" width="7.5703125" style="8" customWidth="1"/>
    <col min="15364" max="15364" width="4.140625" style="8" customWidth="1"/>
    <col min="15365" max="15384" width="11.5703125" style="8" customWidth="1"/>
    <col min="15385" max="15388" width="12.7109375" style="8" bestFit="1" customWidth="1"/>
    <col min="15389" max="15389" width="11.5703125" style="8" customWidth="1"/>
    <col min="15390" max="15390" width="12.7109375" style="8" bestFit="1" customWidth="1"/>
    <col min="15391" max="15391" width="3" style="8" customWidth="1"/>
    <col min="15392" max="15392" width="32.7109375" style="8" customWidth="1"/>
    <col min="15393" max="15393" width="35.28515625" style="8" customWidth="1"/>
    <col min="15394" max="15616" width="8.5703125" style="8"/>
    <col min="15617" max="15617" width="25" style="8" customWidth="1"/>
    <col min="15618" max="15618" width="65.5703125" style="8" customWidth="1"/>
    <col min="15619" max="15619" width="7.5703125" style="8" customWidth="1"/>
    <col min="15620" max="15620" width="4.140625" style="8" customWidth="1"/>
    <col min="15621" max="15640" width="11.5703125" style="8" customWidth="1"/>
    <col min="15641" max="15644" width="12.7109375" style="8" bestFit="1" customWidth="1"/>
    <col min="15645" max="15645" width="11.5703125" style="8" customWidth="1"/>
    <col min="15646" max="15646" width="12.7109375" style="8" bestFit="1" customWidth="1"/>
    <col min="15647" max="15647" width="3" style="8" customWidth="1"/>
    <col min="15648" max="15648" width="32.7109375" style="8" customWidth="1"/>
    <col min="15649" max="15649" width="35.28515625" style="8" customWidth="1"/>
    <col min="15650" max="15872" width="8.5703125" style="8"/>
    <col min="15873" max="15873" width="25" style="8" customWidth="1"/>
    <col min="15874" max="15874" width="65.5703125" style="8" customWidth="1"/>
    <col min="15875" max="15875" width="7.5703125" style="8" customWidth="1"/>
    <col min="15876" max="15876" width="4.140625" style="8" customWidth="1"/>
    <col min="15877" max="15896" width="11.5703125" style="8" customWidth="1"/>
    <col min="15897" max="15900" width="12.7109375" style="8" bestFit="1" customWidth="1"/>
    <col min="15901" max="15901" width="11.5703125" style="8" customWidth="1"/>
    <col min="15902" max="15902" width="12.7109375" style="8" bestFit="1" customWidth="1"/>
    <col min="15903" max="15903" width="3" style="8" customWidth="1"/>
    <col min="15904" max="15904" width="32.7109375" style="8" customWidth="1"/>
    <col min="15905" max="15905" width="35.28515625" style="8" customWidth="1"/>
    <col min="15906" max="16128" width="8.5703125" style="8"/>
    <col min="16129" max="16129" width="25" style="8" customWidth="1"/>
    <col min="16130" max="16130" width="65.5703125" style="8" customWidth="1"/>
    <col min="16131" max="16131" width="7.5703125" style="8" customWidth="1"/>
    <col min="16132" max="16132" width="4.140625" style="8" customWidth="1"/>
    <col min="16133" max="16152" width="11.5703125" style="8" customWidth="1"/>
    <col min="16153" max="16156" width="12.7109375" style="8" bestFit="1" customWidth="1"/>
    <col min="16157" max="16157" width="11.5703125" style="8" customWidth="1"/>
    <col min="16158" max="16158" width="12.7109375" style="8" bestFit="1" customWidth="1"/>
    <col min="16159" max="16159" width="3" style="8" customWidth="1"/>
    <col min="16160" max="16160" width="32.7109375" style="8" customWidth="1"/>
    <col min="16161" max="16161" width="35.28515625" style="8" customWidth="1"/>
    <col min="16162" max="16384" width="8.5703125" style="8"/>
  </cols>
  <sheetData>
    <row r="1" spans="1:36" hidden="1" x14ac:dyDescent="0.25">
      <c r="B1" s="9" t="str">
        <f ca="1">MID(CELL("FILENAME",AF77),FIND("]",CELL("FILENAME",AF77))+1,255)</f>
        <v>Dati</v>
      </c>
      <c r="C1" s="10"/>
      <c r="D1" s="10"/>
    </row>
    <row r="2" spans="1:36" hidden="1" x14ac:dyDescent="0.25">
      <c r="D2" s="10"/>
    </row>
    <row r="3" spans="1:36" ht="22.5" hidden="1" x14ac:dyDescent="0.25">
      <c r="C3" s="75" t="s">
        <v>95</v>
      </c>
      <c r="D3" s="75" t="s">
        <v>96</v>
      </c>
      <c r="E3" s="13" t="s">
        <v>0</v>
      </c>
      <c r="F3" s="13" t="s">
        <v>1</v>
      </c>
      <c r="G3" s="13" t="s">
        <v>2</v>
      </c>
      <c r="H3" s="13" t="s">
        <v>3</v>
      </c>
      <c r="I3" s="14" t="s">
        <v>4</v>
      </c>
      <c r="J3" s="14" t="s">
        <v>5</v>
      </c>
      <c r="K3" s="14" t="s">
        <v>6</v>
      </c>
      <c r="L3" s="14" t="s">
        <v>7</v>
      </c>
      <c r="M3" s="15" t="s">
        <v>8</v>
      </c>
      <c r="N3" s="15" t="s">
        <v>9</v>
      </c>
      <c r="O3" s="15" t="s">
        <v>10</v>
      </c>
      <c r="P3" s="15" t="s">
        <v>11</v>
      </c>
      <c r="Q3" s="14" t="s">
        <v>12</v>
      </c>
      <c r="R3" s="14" t="s">
        <v>13</v>
      </c>
      <c r="S3" s="14" t="s">
        <v>14</v>
      </c>
      <c r="T3" s="14" t="s">
        <v>15</v>
      </c>
      <c r="U3" s="14" t="s">
        <v>16</v>
      </c>
      <c r="V3" s="14" t="s">
        <v>17</v>
      </c>
      <c r="W3" s="15" t="s">
        <v>18</v>
      </c>
      <c r="X3" s="15" t="s">
        <v>19</v>
      </c>
      <c r="Y3" s="14" t="s">
        <v>20</v>
      </c>
      <c r="Z3" s="14" t="s">
        <v>21</v>
      </c>
      <c r="AA3" s="14" t="s">
        <v>22</v>
      </c>
      <c r="AB3" s="14" t="s">
        <v>23</v>
      </c>
      <c r="AC3" s="14" t="s">
        <v>24</v>
      </c>
      <c r="AD3" s="16" t="s">
        <v>25</v>
      </c>
      <c r="AF3" s="17" t="s">
        <v>26</v>
      </c>
      <c r="AG3" s="17" t="s">
        <v>27</v>
      </c>
      <c r="AI3" s="17" t="s">
        <v>91</v>
      </c>
      <c r="AJ3" s="17" t="s">
        <v>92</v>
      </c>
    </row>
    <row r="4" spans="1:36" ht="15.75" hidden="1" thickBot="1" x14ac:dyDescent="0.3">
      <c r="D4" s="10"/>
      <c r="AF4" s="18"/>
      <c r="AG4" s="19"/>
    </row>
    <row r="5" spans="1:36" ht="15.75" hidden="1" thickBot="1" x14ac:dyDescent="0.3">
      <c r="A5" s="20" t="s">
        <v>28</v>
      </c>
      <c r="B5" s="21" t="s">
        <v>29</v>
      </c>
      <c r="C5" s="22"/>
      <c r="D5" s="10"/>
      <c r="AF5" s="18"/>
      <c r="AG5" s="19"/>
    </row>
    <row r="6" spans="1:36" hidden="1" x14ac:dyDescent="0.25">
      <c r="A6" s="167" t="s">
        <v>30</v>
      </c>
      <c r="B6" s="23" t="s">
        <v>31</v>
      </c>
      <c r="C6" s="88" t="s">
        <v>97</v>
      </c>
      <c r="D6" s="139" t="s">
        <v>145</v>
      </c>
      <c r="E6" s="140">
        <v>48.827885739740516</v>
      </c>
      <c r="F6" s="140">
        <v>48.491098944673624</v>
      </c>
      <c r="G6" s="140">
        <v>48.409439497405465</v>
      </c>
      <c r="H6" s="140">
        <v>48.654736510727915</v>
      </c>
      <c r="I6" s="140">
        <v>48.446873102610809</v>
      </c>
      <c r="J6" s="140">
        <v>48.551621848197591</v>
      </c>
      <c r="K6" s="140">
        <v>48.591250584133142</v>
      </c>
      <c r="L6" s="140">
        <v>48.514777378776266</v>
      </c>
      <c r="M6" s="140">
        <v>48.479010574033786</v>
      </c>
      <c r="N6" s="140">
        <v>48.471012490730104</v>
      </c>
      <c r="O6" s="140">
        <v>48.569596991324417</v>
      </c>
      <c r="P6" s="140">
        <v>48.51132614314826</v>
      </c>
      <c r="Q6" s="140">
        <v>48.413081535678764</v>
      </c>
      <c r="R6" s="140">
        <v>48.633879189395621</v>
      </c>
      <c r="S6" s="140">
        <v>48.307134220072548</v>
      </c>
      <c r="T6" s="140">
        <v>48.623095391923826</v>
      </c>
      <c r="U6" s="140">
        <v>48.238932248088993</v>
      </c>
      <c r="V6" s="140">
        <v>48.609507627740136</v>
      </c>
      <c r="W6" s="140">
        <v>48.683641075129493</v>
      </c>
      <c r="X6" s="140">
        <v>48.354779732281187</v>
      </c>
      <c r="Y6" s="140">
        <v>48.45467704795179</v>
      </c>
      <c r="Z6" s="140">
        <v>48.54429534021088</v>
      </c>
      <c r="AA6" s="140">
        <v>48.50076274325388</v>
      </c>
      <c r="AB6" s="140">
        <v>48.588926835358023</v>
      </c>
      <c r="AC6" s="140">
        <v>48.613767590539346</v>
      </c>
      <c r="AD6" s="140">
        <v>48.531279041179872</v>
      </c>
      <c r="AF6" s="24" t="s">
        <v>32</v>
      </c>
      <c r="AG6" s="25"/>
      <c r="AI6" s="166">
        <f>+MIN(E6:AD6)</f>
        <v>48.238932248088993</v>
      </c>
      <c r="AJ6" s="166">
        <f>+MAX(E6:AD6)</f>
        <v>48.827885739740516</v>
      </c>
    </row>
    <row r="7" spans="1:36" hidden="1" x14ac:dyDescent="0.25">
      <c r="A7" s="168"/>
      <c r="B7" s="23" t="s">
        <v>33</v>
      </c>
      <c r="C7" s="88" t="s">
        <v>97</v>
      </c>
      <c r="D7" s="139" t="s">
        <v>145</v>
      </c>
      <c r="E7" s="140">
        <v>48.728584310189362</v>
      </c>
      <c r="F7" s="140">
        <v>48.491874392315665</v>
      </c>
      <c r="G7" s="140">
        <v>48.13011384849289</v>
      </c>
      <c r="H7" s="140">
        <v>48.29418388872147</v>
      </c>
      <c r="I7" s="140">
        <v>48.499035093988994</v>
      </c>
      <c r="J7" s="140">
        <v>48.187693172239392</v>
      </c>
      <c r="K7" s="140">
        <v>48.239371248220806</v>
      </c>
      <c r="L7" s="140">
        <v>48.082650781831724</v>
      </c>
      <c r="M7" s="140">
        <v>48.285548552769647</v>
      </c>
      <c r="N7" s="140">
        <v>48.053638849108189</v>
      </c>
      <c r="O7" s="140">
        <v>48.413961383407596</v>
      </c>
      <c r="P7" s="140">
        <v>48.318739784832069</v>
      </c>
      <c r="Q7" s="140">
        <v>48.603452802940787</v>
      </c>
      <c r="R7" s="140">
        <v>48.712261459825115</v>
      </c>
      <c r="S7" s="140">
        <v>48.656518861681008</v>
      </c>
      <c r="T7" s="140">
        <v>48.603741589628576</v>
      </c>
      <c r="U7" s="140">
        <v>48.314722556261813</v>
      </c>
      <c r="V7" s="140">
        <v>48.704885657860842</v>
      </c>
      <c r="W7" s="140">
        <v>48.460207364007125</v>
      </c>
      <c r="X7" s="140">
        <v>47.643630308076602</v>
      </c>
      <c r="Y7" s="140">
        <v>48.246302858627708</v>
      </c>
      <c r="Z7" s="140">
        <v>48.206985528422422</v>
      </c>
      <c r="AA7" s="140">
        <v>48.280896624774556</v>
      </c>
      <c r="AB7" s="140">
        <v>48.655820765751315</v>
      </c>
      <c r="AC7" s="140">
        <v>48.292375443520328</v>
      </c>
      <c r="AD7" s="140">
        <v>48.361779644349205</v>
      </c>
      <c r="AF7" s="24" t="s">
        <v>32</v>
      </c>
      <c r="AG7" s="25"/>
      <c r="AI7" s="166">
        <f t="shared" ref="AI7:AI11" si="0">+MIN(E7:AD7)</f>
        <v>47.643630308076602</v>
      </c>
      <c r="AJ7" s="166">
        <f t="shared" ref="AJ7:AJ11" si="1">+MAX(E7:AD7)</f>
        <v>48.728584310189362</v>
      </c>
    </row>
    <row r="8" spans="1:36" hidden="1" x14ac:dyDescent="0.25">
      <c r="A8" s="168"/>
      <c r="B8" s="23" t="s">
        <v>34</v>
      </c>
      <c r="C8" s="88" t="s">
        <v>97</v>
      </c>
      <c r="D8" s="139" t="s">
        <v>145</v>
      </c>
      <c r="E8" s="140">
        <v>49.392542940930042</v>
      </c>
      <c r="F8" s="140">
        <v>49.594349117509879</v>
      </c>
      <c r="G8" s="140">
        <v>49.199842647333121</v>
      </c>
      <c r="H8" s="140">
        <v>49.730083998492901</v>
      </c>
      <c r="I8" s="140">
        <v>49.511759973875577</v>
      </c>
      <c r="J8" s="140">
        <v>49.056582400362494</v>
      </c>
      <c r="K8" s="140">
        <v>49.64188169512569</v>
      </c>
      <c r="L8" s="140">
        <v>49.700910015125594</v>
      </c>
      <c r="M8" s="140">
        <v>49.973416288913931</v>
      </c>
      <c r="N8" s="140">
        <v>49.738027801017871</v>
      </c>
      <c r="O8" s="140">
        <v>50.100792319480227</v>
      </c>
      <c r="P8" s="140">
        <v>49.712085554916989</v>
      </c>
      <c r="Q8" s="140">
        <v>49.197351923675271</v>
      </c>
      <c r="R8" s="140">
        <v>49.938258585316284</v>
      </c>
      <c r="S8" s="140">
        <v>48.747345518975465</v>
      </c>
      <c r="T8" s="140">
        <v>49.705711292415913</v>
      </c>
      <c r="U8" s="140">
        <v>49.101722215338867</v>
      </c>
      <c r="V8" s="140">
        <v>49.651215143067887</v>
      </c>
      <c r="W8" s="140">
        <v>49.550900465341151</v>
      </c>
      <c r="X8" s="140">
        <v>48.943756629014679</v>
      </c>
      <c r="Y8" s="140">
        <v>49.353630043623504</v>
      </c>
      <c r="Z8" s="140">
        <v>49.593636709599778</v>
      </c>
      <c r="AA8" s="140">
        <v>49.820732933234638</v>
      </c>
      <c r="AB8" s="140">
        <v>49.708175488153934</v>
      </c>
      <c r="AC8" s="140">
        <v>49.407540685053078</v>
      </c>
      <c r="AD8" s="140">
        <v>49.584680048540925</v>
      </c>
      <c r="AF8" s="24" t="s">
        <v>32</v>
      </c>
      <c r="AG8" s="25"/>
      <c r="AI8" s="166">
        <f t="shared" si="0"/>
        <v>48.747345518975465</v>
      </c>
      <c r="AJ8" s="166">
        <f t="shared" si="1"/>
        <v>50.100792319480227</v>
      </c>
    </row>
    <row r="9" spans="1:36" hidden="1" x14ac:dyDescent="0.25">
      <c r="A9" s="168"/>
      <c r="B9" s="23" t="s">
        <v>35</v>
      </c>
      <c r="C9" s="88" t="s">
        <v>97</v>
      </c>
      <c r="D9" s="139" t="s">
        <v>145</v>
      </c>
      <c r="E9" s="140">
        <v>50.160803769539527</v>
      </c>
      <c r="F9" s="140">
        <v>50.420892660498716</v>
      </c>
      <c r="G9" s="140">
        <v>49.895609536632833</v>
      </c>
      <c r="H9" s="140">
        <v>50.8802327806713</v>
      </c>
      <c r="I9" s="140">
        <v>49.716187740069735</v>
      </c>
      <c r="J9" s="140">
        <v>49.99389667873178</v>
      </c>
      <c r="K9" s="140">
        <v>49.83552889209129</v>
      </c>
      <c r="L9" s="140">
        <v>50.388829572651204</v>
      </c>
      <c r="M9" s="140">
        <v>50.969704551541383</v>
      </c>
      <c r="N9" s="140">
        <v>50.627148140091357</v>
      </c>
      <c r="O9" s="140">
        <v>51.420813792317766</v>
      </c>
      <c r="P9" s="140">
        <v>51.569281321560133</v>
      </c>
      <c r="Q9" s="140">
        <v>50.89258973087658</v>
      </c>
      <c r="R9" s="140">
        <v>51.532028518861949</v>
      </c>
      <c r="S9" s="140">
        <v>50.418073732022826</v>
      </c>
      <c r="T9" s="140">
        <v>51.447154388846926</v>
      </c>
      <c r="U9" s="140">
        <v>50.604593507343999</v>
      </c>
      <c r="V9" s="140">
        <v>51.25313813432625</v>
      </c>
      <c r="W9" s="140">
        <v>51.631626600384884</v>
      </c>
      <c r="X9" s="140">
        <v>50.4479640174171</v>
      </c>
      <c r="Y9" s="140">
        <v>50.13786671696684</v>
      </c>
      <c r="Z9" s="140">
        <v>50.05163190564538</v>
      </c>
      <c r="AA9" s="140">
        <v>51.256067865540501</v>
      </c>
      <c r="AB9" s="140">
        <v>51.343686083871589</v>
      </c>
      <c r="AC9" s="140">
        <v>51.318473208227424</v>
      </c>
      <c r="AD9" s="140">
        <v>50.744363937619219</v>
      </c>
      <c r="AF9" s="24" t="s">
        <v>32</v>
      </c>
      <c r="AG9" s="25"/>
      <c r="AI9" s="166">
        <f t="shared" si="0"/>
        <v>49.716187740069735</v>
      </c>
      <c r="AJ9" s="166">
        <f t="shared" si="1"/>
        <v>51.631626600384884</v>
      </c>
    </row>
    <row r="10" spans="1:36" hidden="1" x14ac:dyDescent="0.25">
      <c r="A10" s="168"/>
      <c r="B10" s="23" t="s">
        <v>36</v>
      </c>
      <c r="C10" s="88" t="s">
        <v>97</v>
      </c>
      <c r="D10" s="139" t="s">
        <v>145</v>
      </c>
      <c r="E10" s="140">
        <v>50.074701195219127</v>
      </c>
      <c r="F10" s="140">
        <v>51.542456200215405</v>
      </c>
      <c r="G10" s="140">
        <v>51.613153352392246</v>
      </c>
      <c r="H10" s="140">
        <v>52.451115395207935</v>
      </c>
      <c r="I10" s="140">
        <v>50.62173055484093</v>
      </c>
      <c r="J10" s="140">
        <v>52.062326975338422</v>
      </c>
      <c r="K10" s="140">
        <v>51.113029179275316</v>
      </c>
      <c r="L10" s="140">
        <v>52.388421992717952</v>
      </c>
      <c r="M10" s="140">
        <v>52.004645174759482</v>
      </c>
      <c r="N10" s="140">
        <v>51.613722460900306</v>
      </c>
      <c r="O10" s="140">
        <v>51.937787767828013</v>
      </c>
      <c r="P10" s="140">
        <v>52.618320028623209</v>
      </c>
      <c r="Q10" s="140">
        <v>51.623345133601674</v>
      </c>
      <c r="R10" s="140">
        <v>51.55587702549046</v>
      </c>
      <c r="S10" s="140">
        <v>50.591098748261473</v>
      </c>
      <c r="T10" s="140">
        <v>51.926457391753303</v>
      </c>
      <c r="U10" s="140">
        <v>50.679660731337414</v>
      </c>
      <c r="V10" s="140">
        <v>50.893834981718925</v>
      </c>
      <c r="W10" s="140">
        <v>52.271764634695671</v>
      </c>
      <c r="X10" s="140">
        <v>51.08992074967513</v>
      </c>
      <c r="Y10" s="140">
        <v>51.666946057290318</v>
      </c>
      <c r="Z10" s="140">
        <v>51.662419241126635</v>
      </c>
      <c r="AA10" s="140">
        <v>52.23865683365576</v>
      </c>
      <c r="AB10" s="140">
        <v>51.515741273517627</v>
      </c>
      <c r="AC10" s="140">
        <v>51.954262056486513</v>
      </c>
      <c r="AD10" s="140">
        <v>51.777273667399328</v>
      </c>
      <c r="AF10" s="24" t="s">
        <v>32</v>
      </c>
      <c r="AG10" s="25"/>
      <c r="AI10" s="166">
        <f t="shared" si="0"/>
        <v>50.074701195219127</v>
      </c>
      <c r="AJ10" s="166">
        <f t="shared" si="1"/>
        <v>52.618320028623209</v>
      </c>
    </row>
    <row r="11" spans="1:36" hidden="1" x14ac:dyDescent="0.25">
      <c r="A11" s="168"/>
      <c r="B11" s="23" t="s">
        <v>37</v>
      </c>
      <c r="C11" s="88" t="s">
        <v>97</v>
      </c>
      <c r="D11" s="139" t="s">
        <v>145</v>
      </c>
      <c r="E11" s="140">
        <v>56.809187279151942</v>
      </c>
      <c r="F11" s="140">
        <v>57.236277220602872</v>
      </c>
      <c r="G11" s="140">
        <v>57.672035613036158</v>
      </c>
      <c r="H11" s="140">
        <v>58.449476759604067</v>
      </c>
      <c r="I11" s="140">
        <v>57.200882315787425</v>
      </c>
      <c r="J11" s="140">
        <v>57.90614454581933</v>
      </c>
      <c r="K11" s="140">
        <v>57.491882024161548</v>
      </c>
      <c r="L11" s="140">
        <v>57.122939017709541</v>
      </c>
      <c r="M11" s="140">
        <v>57.276684412637458</v>
      </c>
      <c r="N11" s="140">
        <v>57.027188272394099</v>
      </c>
      <c r="O11" s="140">
        <v>57.164679875023651</v>
      </c>
      <c r="P11" s="140">
        <v>57.414757854628718</v>
      </c>
      <c r="Q11" s="140">
        <v>56.593469569379927</v>
      </c>
      <c r="R11" s="140">
        <v>57.095358833666779</v>
      </c>
      <c r="S11" s="140">
        <v>56.80792255232857</v>
      </c>
      <c r="T11" s="140">
        <v>56.586805079265545</v>
      </c>
      <c r="U11" s="140">
        <v>56.329934218570408</v>
      </c>
      <c r="V11" s="140">
        <v>55.832936205565218</v>
      </c>
      <c r="W11" s="140">
        <v>56.649625330914297</v>
      </c>
      <c r="X11" s="140">
        <v>56.502566182371737</v>
      </c>
      <c r="Y11" s="140">
        <v>57.632024996054845</v>
      </c>
      <c r="Z11" s="140">
        <v>57.370404651788078</v>
      </c>
      <c r="AA11" s="140">
        <v>57.295537983044866</v>
      </c>
      <c r="AB11" s="140">
        <v>56.662096960191889</v>
      </c>
      <c r="AC11" s="140">
        <v>56.611452917570816</v>
      </c>
      <c r="AD11" s="140">
        <v>57.202498482129236</v>
      </c>
      <c r="AF11" s="24" t="s">
        <v>32</v>
      </c>
      <c r="AG11" s="25"/>
      <c r="AI11" s="166">
        <f t="shared" si="0"/>
        <v>55.832936205565218</v>
      </c>
      <c r="AJ11" s="166">
        <f t="shared" si="1"/>
        <v>58.449476759604067</v>
      </c>
    </row>
    <row r="12" spans="1:36" ht="15.75" hidden="1" thickBot="1" x14ac:dyDescent="0.3">
      <c r="C12" s="89"/>
      <c r="D12" s="81"/>
      <c r="AF12" s="18"/>
      <c r="AG12" s="19"/>
    </row>
    <row r="13" spans="1:36" ht="15.75" hidden="1" thickBot="1" x14ac:dyDescent="0.3">
      <c r="A13" s="26" t="s">
        <v>28</v>
      </c>
      <c r="B13" s="21" t="s">
        <v>38</v>
      </c>
      <c r="C13" s="90"/>
      <c r="D13" s="83"/>
      <c r="AF13" s="18"/>
      <c r="AG13" s="19"/>
    </row>
    <row r="14" spans="1:36" ht="15.75" hidden="1" thickBot="1" x14ac:dyDescent="0.3">
      <c r="B14" s="27" t="s">
        <v>56</v>
      </c>
      <c r="C14" s="91"/>
      <c r="D14" s="84"/>
      <c r="AF14" s="18"/>
      <c r="AG14" s="19"/>
    </row>
    <row r="15" spans="1:36" hidden="1" x14ac:dyDescent="0.25">
      <c r="A15" s="167" t="s">
        <v>30</v>
      </c>
      <c r="B15" s="28" t="s">
        <v>39</v>
      </c>
      <c r="C15" s="98" t="s">
        <v>99</v>
      </c>
      <c r="D15" s="141">
        <v>2013</v>
      </c>
      <c r="E15" s="142">
        <v>62391</v>
      </c>
      <c r="F15" s="142">
        <v>2110576</v>
      </c>
      <c r="G15" s="142">
        <v>4764897</v>
      </c>
      <c r="H15" s="142">
        <v>740293</v>
      </c>
      <c r="I15" s="142">
        <v>509750</v>
      </c>
      <c r="J15" s="142">
        <v>589803</v>
      </c>
      <c r="K15" s="142">
        <v>2377937</v>
      </c>
      <c r="L15" s="142">
        <v>2114962</v>
      </c>
      <c r="M15" s="142">
        <v>1772317</v>
      </c>
      <c r="N15" s="142">
        <v>747635</v>
      </c>
      <c r="O15" s="142">
        <v>424966</v>
      </c>
      <c r="P15" s="142">
        <v>2666925</v>
      </c>
      <c r="Q15" s="142">
        <v>637389</v>
      </c>
      <c r="R15" s="142">
        <v>2796949</v>
      </c>
      <c r="S15" s="142">
        <v>152865</v>
      </c>
      <c r="T15" s="142">
        <v>1963041</v>
      </c>
      <c r="U15" s="142">
        <v>282106</v>
      </c>
      <c r="V15" s="142">
        <v>954259</v>
      </c>
      <c r="W15" s="142">
        <v>2418687</v>
      </c>
      <c r="X15" s="142">
        <v>801849</v>
      </c>
      <c r="Y15" s="143">
        <v>7678157</v>
      </c>
      <c r="Z15" s="143">
        <v>5592452</v>
      </c>
      <c r="AA15" s="143">
        <v>5611843</v>
      </c>
      <c r="AB15" s="143">
        <v>6786609</v>
      </c>
      <c r="AC15" s="143">
        <v>3220536</v>
      </c>
      <c r="AD15" s="144">
        <v>28889597</v>
      </c>
      <c r="AE15" s="30"/>
      <c r="AF15" s="31" t="s">
        <v>32</v>
      </c>
      <c r="AG15" s="32"/>
      <c r="AI15" s="2">
        <f t="shared" ref="AI15:AI41" si="2">+MIN(E15:AD15)</f>
        <v>62391</v>
      </c>
      <c r="AJ15" s="2">
        <f t="shared" ref="AJ15:AJ41" si="3">+MAX(E15:AD15)</f>
        <v>28889597</v>
      </c>
    </row>
    <row r="16" spans="1:36" hidden="1" x14ac:dyDescent="0.25">
      <c r="A16" s="169"/>
      <c r="B16" s="33" t="s">
        <v>40</v>
      </c>
      <c r="C16" s="99" t="s">
        <v>99</v>
      </c>
      <c r="D16" s="145">
        <v>2013</v>
      </c>
      <c r="E16" s="146">
        <v>65453</v>
      </c>
      <c r="F16" s="146">
        <v>2263476</v>
      </c>
      <c r="G16" s="146">
        <v>5029628</v>
      </c>
      <c r="H16" s="146">
        <v>824834</v>
      </c>
      <c r="I16" s="146">
        <v>530184</v>
      </c>
      <c r="J16" s="146">
        <v>632057</v>
      </c>
      <c r="K16" s="146">
        <v>2503819</v>
      </c>
      <c r="L16" s="146">
        <v>2262525</v>
      </c>
      <c r="M16" s="146">
        <v>1920511</v>
      </c>
      <c r="N16" s="146">
        <v>797520</v>
      </c>
      <c r="O16" s="146">
        <v>461273</v>
      </c>
      <c r="P16" s="146">
        <v>2890351</v>
      </c>
      <c r="Q16" s="146">
        <v>675118</v>
      </c>
      <c r="R16" s="146">
        <v>2972801</v>
      </c>
      <c r="S16" s="146">
        <v>160476</v>
      </c>
      <c r="T16" s="146">
        <v>2087762</v>
      </c>
      <c r="U16" s="146">
        <v>294088</v>
      </c>
      <c r="V16" s="146">
        <v>1003979</v>
      </c>
      <c r="W16" s="146">
        <v>2581245</v>
      </c>
      <c r="X16" s="146">
        <v>838530</v>
      </c>
      <c r="Y16" s="147">
        <v>8183391</v>
      </c>
      <c r="Z16" s="147">
        <v>5928585</v>
      </c>
      <c r="AA16" s="147">
        <v>6069655</v>
      </c>
      <c r="AB16" s="147">
        <v>7194224</v>
      </c>
      <c r="AC16" s="147">
        <v>3419775</v>
      </c>
      <c r="AD16" s="148">
        <v>30795630</v>
      </c>
      <c r="AE16" s="30"/>
      <c r="AF16" s="35"/>
      <c r="AG16" s="36"/>
      <c r="AI16" s="3">
        <f t="shared" si="2"/>
        <v>65453</v>
      </c>
      <c r="AJ16" s="3">
        <f t="shared" si="3"/>
        <v>30795630</v>
      </c>
    </row>
    <row r="17" spans="1:36" hidden="1" x14ac:dyDescent="0.25">
      <c r="A17" s="169"/>
      <c r="B17" s="37" t="s">
        <v>41</v>
      </c>
      <c r="C17" s="100" t="s">
        <v>99</v>
      </c>
      <c r="D17" s="149">
        <v>2013</v>
      </c>
      <c r="E17" s="150">
        <v>127844</v>
      </c>
      <c r="F17" s="150">
        <v>4374052</v>
      </c>
      <c r="G17" s="150">
        <v>9794525</v>
      </c>
      <c r="H17" s="150">
        <v>1565127</v>
      </c>
      <c r="I17" s="150">
        <v>1039934</v>
      </c>
      <c r="J17" s="150">
        <v>1221860</v>
      </c>
      <c r="K17" s="150">
        <v>4881756</v>
      </c>
      <c r="L17" s="150">
        <v>4377487</v>
      </c>
      <c r="M17" s="150">
        <v>3692828</v>
      </c>
      <c r="N17" s="150">
        <v>1545155</v>
      </c>
      <c r="O17" s="150">
        <v>886239</v>
      </c>
      <c r="P17" s="150">
        <v>5557276</v>
      </c>
      <c r="Q17" s="150">
        <v>1312507</v>
      </c>
      <c r="R17" s="150">
        <v>5769750</v>
      </c>
      <c r="S17" s="150">
        <v>313341</v>
      </c>
      <c r="T17" s="150">
        <v>4050803</v>
      </c>
      <c r="U17" s="150">
        <v>576194</v>
      </c>
      <c r="V17" s="150">
        <v>1958238</v>
      </c>
      <c r="W17" s="150">
        <v>4999932</v>
      </c>
      <c r="X17" s="150">
        <v>1640379</v>
      </c>
      <c r="Y17" s="151">
        <v>15861548</v>
      </c>
      <c r="Z17" s="151">
        <v>11521037</v>
      </c>
      <c r="AA17" s="151">
        <v>11681498</v>
      </c>
      <c r="AB17" s="151">
        <v>13980833</v>
      </c>
      <c r="AC17" s="151">
        <v>6640311</v>
      </c>
      <c r="AD17" s="152">
        <v>59685227</v>
      </c>
      <c r="AE17" s="30"/>
      <c r="AF17" s="39"/>
      <c r="AG17" s="40"/>
      <c r="AI17" s="4">
        <f t="shared" si="2"/>
        <v>127844</v>
      </c>
      <c r="AJ17" s="4">
        <f t="shared" si="3"/>
        <v>59685227</v>
      </c>
    </row>
    <row r="18" spans="1:36" hidden="1" x14ac:dyDescent="0.25">
      <c r="A18" s="168"/>
      <c r="B18" s="28" t="s">
        <v>57</v>
      </c>
      <c r="C18" s="98" t="s">
        <v>99</v>
      </c>
      <c r="D18" s="141">
        <v>2013</v>
      </c>
      <c r="E18" s="142">
        <v>506</v>
      </c>
      <c r="F18" s="142">
        <v>18296</v>
      </c>
      <c r="G18" s="142">
        <v>45700</v>
      </c>
      <c r="H18" s="142">
        <v>5695</v>
      </c>
      <c r="I18" s="142">
        <v>5395</v>
      </c>
      <c r="J18" s="142">
        <v>4872</v>
      </c>
      <c r="K18" s="142">
        <v>21487</v>
      </c>
      <c r="L18" s="142">
        <v>19426</v>
      </c>
      <c r="M18" s="142">
        <v>15187</v>
      </c>
      <c r="N18" s="142">
        <v>6598</v>
      </c>
      <c r="O18" s="142">
        <v>3803</v>
      </c>
      <c r="P18" s="142">
        <v>26797</v>
      </c>
      <c r="Q18" s="142">
        <v>5591</v>
      </c>
      <c r="R18" s="142">
        <v>26926</v>
      </c>
      <c r="S18" s="142">
        <v>1168</v>
      </c>
      <c r="T18" s="142">
        <v>17219</v>
      </c>
      <c r="U18" s="142">
        <v>2123</v>
      </c>
      <c r="V18" s="142">
        <v>8525</v>
      </c>
      <c r="W18" s="142">
        <v>22811</v>
      </c>
      <c r="X18" s="142">
        <v>6135</v>
      </c>
      <c r="Y18" s="143">
        <v>70197</v>
      </c>
      <c r="Z18" s="143">
        <v>51180</v>
      </c>
      <c r="AA18" s="143">
        <v>52385</v>
      </c>
      <c r="AB18" s="143">
        <v>61552</v>
      </c>
      <c r="AC18" s="143">
        <v>28946</v>
      </c>
      <c r="AD18" s="144">
        <v>264260</v>
      </c>
      <c r="AE18" s="30"/>
      <c r="AF18" s="31" t="s">
        <v>32</v>
      </c>
      <c r="AG18" s="32"/>
      <c r="AI18" s="2">
        <f t="shared" si="2"/>
        <v>506</v>
      </c>
      <c r="AJ18" s="2">
        <f t="shared" si="3"/>
        <v>264260</v>
      </c>
    </row>
    <row r="19" spans="1:36" hidden="1" x14ac:dyDescent="0.25">
      <c r="A19" s="168"/>
      <c r="B19" s="33" t="s">
        <v>58</v>
      </c>
      <c r="C19" s="99" t="s">
        <v>99</v>
      </c>
      <c r="D19" s="145">
        <v>2013</v>
      </c>
      <c r="E19" s="146">
        <v>553</v>
      </c>
      <c r="F19" s="146">
        <v>17358</v>
      </c>
      <c r="G19" s="146">
        <v>42710</v>
      </c>
      <c r="H19" s="146">
        <v>5297</v>
      </c>
      <c r="I19" s="146">
        <v>4999</v>
      </c>
      <c r="J19" s="146">
        <v>4536</v>
      </c>
      <c r="K19" s="146">
        <v>20486</v>
      </c>
      <c r="L19" s="146">
        <v>18631</v>
      </c>
      <c r="M19" s="146">
        <v>14292</v>
      </c>
      <c r="N19" s="146">
        <v>6035</v>
      </c>
      <c r="O19" s="146">
        <v>3572</v>
      </c>
      <c r="P19" s="146">
        <v>25390</v>
      </c>
      <c r="Q19" s="146">
        <v>5200</v>
      </c>
      <c r="R19" s="146">
        <v>25859</v>
      </c>
      <c r="S19" s="146">
        <v>1101</v>
      </c>
      <c r="T19" s="146">
        <v>16460</v>
      </c>
      <c r="U19" s="146">
        <v>1978</v>
      </c>
      <c r="V19" s="146">
        <v>8171</v>
      </c>
      <c r="W19" s="146">
        <v>21683</v>
      </c>
      <c r="X19" s="146">
        <v>5737</v>
      </c>
      <c r="Y19" s="147">
        <v>65918</v>
      </c>
      <c r="Z19" s="147">
        <v>48652</v>
      </c>
      <c r="AA19" s="147">
        <v>49289</v>
      </c>
      <c r="AB19" s="147">
        <v>58769</v>
      </c>
      <c r="AC19" s="147">
        <v>27420</v>
      </c>
      <c r="AD19" s="148">
        <v>250048</v>
      </c>
      <c r="AE19" s="30"/>
      <c r="AF19" s="35"/>
      <c r="AG19" s="36"/>
      <c r="AI19" s="3">
        <f t="shared" si="2"/>
        <v>553</v>
      </c>
      <c r="AJ19" s="3">
        <f t="shared" si="3"/>
        <v>250048</v>
      </c>
    </row>
    <row r="20" spans="1:36" hidden="1" x14ac:dyDescent="0.25">
      <c r="A20" s="168"/>
      <c r="B20" s="37" t="s">
        <v>59</v>
      </c>
      <c r="C20" s="100" t="s">
        <v>99</v>
      </c>
      <c r="D20" s="149">
        <v>2013</v>
      </c>
      <c r="E20" s="150">
        <v>1059</v>
      </c>
      <c r="F20" s="150">
        <v>35654</v>
      </c>
      <c r="G20" s="150">
        <v>88410</v>
      </c>
      <c r="H20" s="150">
        <v>10992</v>
      </c>
      <c r="I20" s="150">
        <v>10394</v>
      </c>
      <c r="J20" s="150">
        <v>9408</v>
      </c>
      <c r="K20" s="150">
        <v>41973</v>
      </c>
      <c r="L20" s="150">
        <v>38057</v>
      </c>
      <c r="M20" s="150">
        <v>29479</v>
      </c>
      <c r="N20" s="150">
        <v>12633</v>
      </c>
      <c r="O20" s="150">
        <v>7375</v>
      </c>
      <c r="P20" s="150">
        <v>52187</v>
      </c>
      <c r="Q20" s="150">
        <v>10791</v>
      </c>
      <c r="R20" s="150">
        <v>52785</v>
      </c>
      <c r="S20" s="150">
        <v>2269</v>
      </c>
      <c r="T20" s="150">
        <v>33679</v>
      </c>
      <c r="U20" s="150">
        <v>4101</v>
      </c>
      <c r="V20" s="150">
        <v>16696</v>
      </c>
      <c r="W20" s="150">
        <v>44494</v>
      </c>
      <c r="X20" s="150">
        <v>11872</v>
      </c>
      <c r="Y20" s="151">
        <v>136115</v>
      </c>
      <c r="Z20" s="151">
        <v>99832</v>
      </c>
      <c r="AA20" s="151">
        <v>101674</v>
      </c>
      <c r="AB20" s="151">
        <v>120321</v>
      </c>
      <c r="AC20" s="151">
        <v>56366</v>
      </c>
      <c r="AD20" s="152">
        <v>514308</v>
      </c>
      <c r="AE20" s="30"/>
      <c r="AF20" s="39"/>
      <c r="AG20" s="40"/>
      <c r="AI20" s="4">
        <f t="shared" si="2"/>
        <v>1059</v>
      </c>
      <c r="AJ20" s="4">
        <f t="shared" si="3"/>
        <v>514308</v>
      </c>
    </row>
    <row r="21" spans="1:36" hidden="1" x14ac:dyDescent="0.25">
      <c r="A21" s="168"/>
      <c r="B21" s="28" t="s">
        <v>42</v>
      </c>
      <c r="C21" s="98" t="s">
        <v>99</v>
      </c>
      <c r="D21" s="141">
        <v>2013</v>
      </c>
      <c r="E21" s="142">
        <v>628</v>
      </c>
      <c r="F21" s="142">
        <v>23937</v>
      </c>
      <c r="G21" s="142">
        <v>43328</v>
      </c>
      <c r="H21" s="142">
        <v>10205</v>
      </c>
      <c r="I21" s="142">
        <v>4250</v>
      </c>
      <c r="J21" s="142">
        <v>6593</v>
      </c>
      <c r="K21" s="142">
        <v>22045</v>
      </c>
      <c r="L21" s="142">
        <v>22485</v>
      </c>
      <c r="M21" s="142">
        <v>19963</v>
      </c>
      <c r="N21" s="142">
        <v>8223</v>
      </c>
      <c r="O21" s="142">
        <v>4913</v>
      </c>
      <c r="P21" s="142">
        <v>26408</v>
      </c>
      <c r="Q21" s="142">
        <v>7029</v>
      </c>
      <c r="R21" s="142">
        <v>25904</v>
      </c>
      <c r="S21" s="142">
        <v>1743</v>
      </c>
      <c r="T21" s="142">
        <v>17812</v>
      </c>
      <c r="U21" s="142">
        <v>3084</v>
      </c>
      <c r="V21" s="142">
        <v>9463</v>
      </c>
      <c r="W21" s="142">
        <v>24467</v>
      </c>
      <c r="X21" s="142">
        <v>7874</v>
      </c>
      <c r="Y21" s="143">
        <v>78098</v>
      </c>
      <c r="Z21" s="143">
        <v>55373</v>
      </c>
      <c r="AA21" s="143">
        <v>59507</v>
      </c>
      <c r="AB21" s="143">
        <v>65035</v>
      </c>
      <c r="AC21" s="143">
        <v>32341</v>
      </c>
      <c r="AD21" s="144">
        <v>290354</v>
      </c>
      <c r="AE21" s="30"/>
      <c r="AF21" s="31" t="s">
        <v>32</v>
      </c>
      <c r="AG21" s="32"/>
      <c r="AI21" s="2">
        <f t="shared" si="2"/>
        <v>628</v>
      </c>
      <c r="AJ21" s="2">
        <f t="shared" si="3"/>
        <v>290354</v>
      </c>
    </row>
    <row r="22" spans="1:36" hidden="1" x14ac:dyDescent="0.25">
      <c r="A22" s="168"/>
      <c r="B22" s="33" t="s">
        <v>43</v>
      </c>
      <c r="C22" s="99" t="s">
        <v>99</v>
      </c>
      <c r="D22" s="145">
        <v>2013</v>
      </c>
      <c r="E22" s="146">
        <v>659</v>
      </c>
      <c r="F22" s="146">
        <v>26140</v>
      </c>
      <c r="G22" s="146">
        <v>47936</v>
      </c>
      <c r="H22" s="146">
        <v>11476</v>
      </c>
      <c r="I22" s="146">
        <v>4642</v>
      </c>
      <c r="J22" s="146">
        <v>7629</v>
      </c>
      <c r="K22" s="146">
        <v>24292</v>
      </c>
      <c r="L22" s="146">
        <v>25278</v>
      </c>
      <c r="M22" s="146">
        <v>22222</v>
      </c>
      <c r="N22" s="146">
        <v>8647</v>
      </c>
      <c r="O22" s="146">
        <v>5211</v>
      </c>
      <c r="P22" s="146">
        <v>27906</v>
      </c>
      <c r="Q22" s="146">
        <v>7386</v>
      </c>
      <c r="R22" s="146">
        <v>26330</v>
      </c>
      <c r="S22" s="146">
        <v>1818</v>
      </c>
      <c r="T22" s="146">
        <v>18121</v>
      </c>
      <c r="U22" s="146">
        <v>2878</v>
      </c>
      <c r="V22" s="146">
        <v>9303</v>
      </c>
      <c r="W22" s="146">
        <v>25174</v>
      </c>
      <c r="X22" s="146">
        <v>7342</v>
      </c>
      <c r="Y22" s="147">
        <v>86211</v>
      </c>
      <c r="Z22" s="147">
        <v>61841</v>
      </c>
      <c r="AA22" s="147">
        <v>63986</v>
      </c>
      <c r="AB22" s="147">
        <v>65836</v>
      </c>
      <c r="AC22" s="147">
        <v>32516</v>
      </c>
      <c r="AD22" s="148">
        <v>310390</v>
      </c>
      <c r="AE22" s="30"/>
      <c r="AF22" s="35"/>
      <c r="AG22" s="36"/>
      <c r="AI22" s="3">
        <f t="shared" si="2"/>
        <v>659</v>
      </c>
      <c r="AJ22" s="3">
        <f t="shared" si="3"/>
        <v>310390</v>
      </c>
    </row>
    <row r="23" spans="1:36" hidden="1" x14ac:dyDescent="0.25">
      <c r="A23" s="168"/>
      <c r="B23" s="37" t="s">
        <v>44</v>
      </c>
      <c r="C23" s="100" t="s">
        <v>99</v>
      </c>
      <c r="D23" s="149">
        <v>2013</v>
      </c>
      <c r="E23" s="150">
        <v>1287</v>
      </c>
      <c r="F23" s="150">
        <v>50077</v>
      </c>
      <c r="G23" s="150">
        <v>91264</v>
      </c>
      <c r="H23" s="150">
        <v>21681</v>
      </c>
      <c r="I23" s="150">
        <v>8892</v>
      </c>
      <c r="J23" s="150">
        <v>14222</v>
      </c>
      <c r="K23" s="150">
        <v>46337</v>
      </c>
      <c r="L23" s="150">
        <v>47763</v>
      </c>
      <c r="M23" s="150">
        <v>42185</v>
      </c>
      <c r="N23" s="150">
        <v>16870</v>
      </c>
      <c r="O23" s="150">
        <v>10124</v>
      </c>
      <c r="P23" s="150">
        <v>54314</v>
      </c>
      <c r="Q23" s="150">
        <v>14415</v>
      </c>
      <c r="R23" s="150">
        <v>52234</v>
      </c>
      <c r="S23" s="150">
        <v>3561</v>
      </c>
      <c r="T23" s="150">
        <v>35933</v>
      </c>
      <c r="U23" s="150">
        <v>5962</v>
      </c>
      <c r="V23" s="150">
        <v>18766</v>
      </c>
      <c r="W23" s="150">
        <v>49641</v>
      </c>
      <c r="X23" s="150">
        <v>15216</v>
      </c>
      <c r="Y23" s="151">
        <v>164309</v>
      </c>
      <c r="Z23" s="151">
        <v>117214</v>
      </c>
      <c r="AA23" s="151">
        <v>123493</v>
      </c>
      <c r="AB23" s="151">
        <v>130871</v>
      </c>
      <c r="AC23" s="151">
        <v>64857</v>
      </c>
      <c r="AD23" s="152">
        <v>600744</v>
      </c>
      <c r="AE23" s="30"/>
      <c r="AF23" s="39"/>
      <c r="AG23" s="40"/>
      <c r="AI23" s="4">
        <f t="shared" si="2"/>
        <v>1287</v>
      </c>
      <c r="AJ23" s="4">
        <f t="shared" si="3"/>
        <v>600744</v>
      </c>
    </row>
    <row r="24" spans="1:36" hidden="1" x14ac:dyDescent="0.25">
      <c r="A24" s="168"/>
      <c r="B24" s="28" t="s">
        <v>60</v>
      </c>
      <c r="C24" s="98" t="s">
        <v>99</v>
      </c>
      <c r="D24" s="141">
        <v>2013</v>
      </c>
      <c r="E24" s="142">
        <v>-122</v>
      </c>
      <c r="F24" s="142">
        <v>-5641</v>
      </c>
      <c r="G24" s="142">
        <v>2372</v>
      </c>
      <c r="H24" s="142">
        <v>-4510</v>
      </c>
      <c r="I24" s="142">
        <v>1145</v>
      </c>
      <c r="J24" s="142">
        <v>-1721</v>
      </c>
      <c r="K24" s="142">
        <v>-558</v>
      </c>
      <c r="L24" s="142">
        <v>-3059</v>
      </c>
      <c r="M24" s="142">
        <v>-4776</v>
      </c>
      <c r="N24" s="142">
        <v>-1625</v>
      </c>
      <c r="O24" s="142">
        <v>-1110</v>
      </c>
      <c r="P24" s="142">
        <v>389</v>
      </c>
      <c r="Q24" s="142">
        <v>-1438</v>
      </c>
      <c r="R24" s="142">
        <v>1022</v>
      </c>
      <c r="S24" s="142">
        <v>-575</v>
      </c>
      <c r="T24" s="142">
        <v>-593</v>
      </c>
      <c r="U24" s="142">
        <v>-961</v>
      </c>
      <c r="V24" s="142">
        <v>-938</v>
      </c>
      <c r="W24" s="142">
        <v>-1656</v>
      </c>
      <c r="X24" s="142">
        <v>-1739</v>
      </c>
      <c r="Y24" s="143">
        <v>-7901</v>
      </c>
      <c r="Z24" s="143">
        <v>-4193</v>
      </c>
      <c r="AA24" s="143">
        <v>-7122</v>
      </c>
      <c r="AB24" s="143">
        <v>-3483</v>
      </c>
      <c r="AC24" s="143">
        <v>-3395</v>
      </c>
      <c r="AD24" s="144">
        <v>-26094</v>
      </c>
      <c r="AE24" s="28"/>
      <c r="AF24" s="29" t="s">
        <v>32</v>
      </c>
      <c r="AG24" s="41"/>
      <c r="AI24" s="2">
        <f t="shared" si="2"/>
        <v>-26094</v>
      </c>
      <c r="AJ24" s="2">
        <f t="shared" si="3"/>
        <v>2372</v>
      </c>
    </row>
    <row r="25" spans="1:36" hidden="1" x14ac:dyDescent="0.25">
      <c r="A25" s="168"/>
      <c r="B25" s="33" t="s">
        <v>61</v>
      </c>
      <c r="C25" s="99" t="s">
        <v>99</v>
      </c>
      <c r="D25" s="145">
        <v>2013</v>
      </c>
      <c r="E25" s="146">
        <v>-106</v>
      </c>
      <c r="F25" s="146">
        <v>-8782</v>
      </c>
      <c r="G25" s="146">
        <v>-5226</v>
      </c>
      <c r="H25" s="146">
        <v>-6179</v>
      </c>
      <c r="I25" s="146">
        <v>357</v>
      </c>
      <c r="J25" s="146">
        <v>-3093</v>
      </c>
      <c r="K25" s="146">
        <v>-3806</v>
      </c>
      <c r="L25" s="146">
        <v>-6647</v>
      </c>
      <c r="M25" s="146">
        <v>-7930</v>
      </c>
      <c r="N25" s="146">
        <v>-2612</v>
      </c>
      <c r="O25" s="146">
        <v>-1639</v>
      </c>
      <c r="P25" s="146">
        <v>-2516</v>
      </c>
      <c r="Q25" s="146">
        <v>-2186</v>
      </c>
      <c r="R25" s="146">
        <v>-471</v>
      </c>
      <c r="S25" s="146">
        <v>-717</v>
      </c>
      <c r="T25" s="146">
        <v>-1661</v>
      </c>
      <c r="U25" s="146">
        <v>-900</v>
      </c>
      <c r="V25" s="146">
        <v>-1132</v>
      </c>
      <c r="W25" s="146">
        <v>-3491</v>
      </c>
      <c r="X25" s="146">
        <v>-1605</v>
      </c>
      <c r="Y25" s="147">
        <v>-20293</v>
      </c>
      <c r="Z25" s="147">
        <v>-13189</v>
      </c>
      <c r="AA25" s="147">
        <v>-14697</v>
      </c>
      <c r="AB25" s="147">
        <v>-7067</v>
      </c>
      <c r="AC25" s="147">
        <v>-5096</v>
      </c>
      <c r="AD25" s="148">
        <v>-60342</v>
      </c>
      <c r="AE25" s="33"/>
      <c r="AF25" s="34"/>
      <c r="AG25" s="42"/>
      <c r="AI25" s="3">
        <f t="shared" si="2"/>
        <v>-60342</v>
      </c>
      <c r="AJ25" s="3">
        <f t="shared" si="3"/>
        <v>357</v>
      </c>
    </row>
    <row r="26" spans="1:36" hidden="1" x14ac:dyDescent="0.25">
      <c r="A26" s="168"/>
      <c r="B26" s="37" t="s">
        <v>62</v>
      </c>
      <c r="C26" s="100" t="s">
        <v>99</v>
      </c>
      <c r="D26" s="149">
        <v>2013</v>
      </c>
      <c r="E26" s="150">
        <v>-228</v>
      </c>
      <c r="F26" s="150">
        <v>-14423</v>
      </c>
      <c r="G26" s="150">
        <v>-2854</v>
      </c>
      <c r="H26" s="150">
        <v>-10689</v>
      </c>
      <c r="I26" s="150">
        <v>1502</v>
      </c>
      <c r="J26" s="150">
        <v>-4814</v>
      </c>
      <c r="K26" s="150">
        <v>-4364</v>
      </c>
      <c r="L26" s="150">
        <v>-9706</v>
      </c>
      <c r="M26" s="150">
        <v>-12706</v>
      </c>
      <c r="N26" s="150">
        <v>-4237</v>
      </c>
      <c r="O26" s="150">
        <v>-2749</v>
      </c>
      <c r="P26" s="150">
        <v>-2127</v>
      </c>
      <c r="Q26" s="150">
        <v>-3624</v>
      </c>
      <c r="R26" s="150">
        <v>551</v>
      </c>
      <c r="S26" s="150">
        <v>-1292</v>
      </c>
      <c r="T26" s="150">
        <v>-2254</v>
      </c>
      <c r="U26" s="150">
        <v>-1861</v>
      </c>
      <c r="V26" s="150">
        <v>-2070</v>
      </c>
      <c r="W26" s="150">
        <v>-5147</v>
      </c>
      <c r="X26" s="150">
        <v>-3344</v>
      </c>
      <c r="Y26" s="151">
        <v>-28194</v>
      </c>
      <c r="Z26" s="151">
        <v>-17382</v>
      </c>
      <c r="AA26" s="151">
        <v>-21819</v>
      </c>
      <c r="AB26" s="151">
        <v>-10550</v>
      </c>
      <c r="AC26" s="151">
        <v>-8491</v>
      </c>
      <c r="AD26" s="152">
        <v>-86436</v>
      </c>
      <c r="AE26" s="37"/>
      <c r="AF26" s="38"/>
      <c r="AG26" s="43"/>
      <c r="AI26" s="4">
        <f t="shared" si="2"/>
        <v>-86436</v>
      </c>
      <c r="AJ26" s="4">
        <f t="shared" si="3"/>
        <v>1502</v>
      </c>
    </row>
    <row r="27" spans="1:36" hidden="1" x14ac:dyDescent="0.25">
      <c r="A27" s="168"/>
      <c r="B27" s="28" t="s">
        <v>63</v>
      </c>
      <c r="C27" s="98" t="s">
        <v>99</v>
      </c>
      <c r="D27" s="141">
        <v>2013</v>
      </c>
      <c r="E27" s="142">
        <v>484</v>
      </c>
      <c r="F27" s="142">
        <v>41635</v>
      </c>
      <c r="G27" s="142">
        <v>99009</v>
      </c>
      <c r="H27" s="142">
        <v>20545</v>
      </c>
      <c r="I27" s="142">
        <v>5418</v>
      </c>
      <c r="J27" s="142">
        <v>6608</v>
      </c>
      <c r="K27" s="142">
        <v>24656</v>
      </c>
      <c r="L27" s="142">
        <v>41708</v>
      </c>
      <c r="M27" s="142">
        <v>35584</v>
      </c>
      <c r="N27" s="142">
        <v>6034</v>
      </c>
      <c r="O27" s="142">
        <v>6243</v>
      </c>
      <c r="P27" s="142">
        <v>161933</v>
      </c>
      <c r="Q27" s="142">
        <v>12759</v>
      </c>
      <c r="R27" s="142">
        <v>52207</v>
      </c>
      <c r="S27" s="142">
        <v>1473</v>
      </c>
      <c r="T27" s="142">
        <v>21309</v>
      </c>
      <c r="U27" s="142">
        <v>2120</v>
      </c>
      <c r="V27" s="142">
        <v>12896</v>
      </c>
      <c r="W27" s="142">
        <v>53597</v>
      </c>
      <c r="X27" s="142">
        <v>14843</v>
      </c>
      <c r="Y27" s="143">
        <v>161673</v>
      </c>
      <c r="Z27" s="143">
        <v>78390</v>
      </c>
      <c r="AA27" s="143">
        <v>209794</v>
      </c>
      <c r="AB27" s="143">
        <v>102764</v>
      </c>
      <c r="AC27" s="143">
        <v>68440</v>
      </c>
      <c r="AD27" s="144">
        <v>621061</v>
      </c>
      <c r="AF27" s="31" t="s">
        <v>32</v>
      </c>
      <c r="AG27" s="32"/>
      <c r="AI27" s="2">
        <f t="shared" si="2"/>
        <v>484</v>
      </c>
      <c r="AJ27" s="2">
        <f t="shared" si="3"/>
        <v>621061</v>
      </c>
    </row>
    <row r="28" spans="1:36" hidden="1" x14ac:dyDescent="0.25">
      <c r="A28" s="168"/>
      <c r="B28" s="33" t="s">
        <v>64</v>
      </c>
      <c r="C28" s="99" t="s">
        <v>99</v>
      </c>
      <c r="D28" s="145">
        <v>2013</v>
      </c>
      <c r="E28" s="146">
        <v>491</v>
      </c>
      <c r="F28" s="146">
        <v>35534</v>
      </c>
      <c r="G28" s="146">
        <v>82717</v>
      </c>
      <c r="H28" s="146">
        <v>16956</v>
      </c>
      <c r="I28" s="146">
        <v>5097</v>
      </c>
      <c r="J28" s="146">
        <v>5709</v>
      </c>
      <c r="K28" s="146">
        <v>24770</v>
      </c>
      <c r="L28" s="146">
        <v>36865</v>
      </c>
      <c r="M28" s="146">
        <v>34805</v>
      </c>
      <c r="N28" s="146">
        <v>6186</v>
      </c>
      <c r="O28" s="146">
        <v>7009</v>
      </c>
      <c r="P28" s="146">
        <v>153369</v>
      </c>
      <c r="Q28" s="146">
        <v>12297</v>
      </c>
      <c r="R28" s="146">
        <v>47457</v>
      </c>
      <c r="S28" s="146">
        <v>1203</v>
      </c>
      <c r="T28" s="146">
        <v>20408</v>
      </c>
      <c r="U28" s="146">
        <v>1938</v>
      </c>
      <c r="V28" s="146">
        <v>11469</v>
      </c>
      <c r="W28" s="146">
        <v>46555</v>
      </c>
      <c r="X28" s="146">
        <v>11981</v>
      </c>
      <c r="Y28" s="147">
        <v>135698</v>
      </c>
      <c r="Z28" s="147">
        <v>72441</v>
      </c>
      <c r="AA28" s="147">
        <v>201369</v>
      </c>
      <c r="AB28" s="147">
        <v>94772</v>
      </c>
      <c r="AC28" s="147">
        <v>58536</v>
      </c>
      <c r="AD28" s="148">
        <v>562816</v>
      </c>
      <c r="AF28" s="35"/>
      <c r="AG28" s="36"/>
      <c r="AI28" s="3">
        <f t="shared" si="2"/>
        <v>491</v>
      </c>
      <c r="AJ28" s="3">
        <f t="shared" si="3"/>
        <v>562816</v>
      </c>
    </row>
    <row r="29" spans="1:36" hidden="1" x14ac:dyDescent="0.25">
      <c r="A29" s="168"/>
      <c r="B29" s="37" t="s">
        <v>65</v>
      </c>
      <c r="C29" s="100" t="s">
        <v>99</v>
      </c>
      <c r="D29" s="149">
        <v>2013</v>
      </c>
      <c r="E29" s="150">
        <v>975</v>
      </c>
      <c r="F29" s="150">
        <v>77169</v>
      </c>
      <c r="G29" s="150">
        <v>181726</v>
      </c>
      <c r="H29" s="150">
        <v>37501</v>
      </c>
      <c r="I29" s="150">
        <v>10515</v>
      </c>
      <c r="J29" s="150">
        <v>12317</v>
      </c>
      <c r="K29" s="150">
        <v>49426</v>
      </c>
      <c r="L29" s="150">
        <v>78573</v>
      </c>
      <c r="M29" s="150">
        <v>70389</v>
      </c>
      <c r="N29" s="150">
        <v>12220</v>
      </c>
      <c r="O29" s="150">
        <v>13252</v>
      </c>
      <c r="P29" s="150">
        <v>315302</v>
      </c>
      <c r="Q29" s="150">
        <v>25056</v>
      </c>
      <c r="R29" s="150">
        <v>99664</v>
      </c>
      <c r="S29" s="150">
        <v>2676</v>
      </c>
      <c r="T29" s="150">
        <v>41717</v>
      </c>
      <c r="U29" s="150">
        <v>4058</v>
      </c>
      <c r="V29" s="150">
        <v>24365</v>
      </c>
      <c r="W29" s="150">
        <v>100152</v>
      </c>
      <c r="X29" s="150">
        <v>26824</v>
      </c>
      <c r="Y29" s="151">
        <v>297371</v>
      </c>
      <c r="Z29" s="151">
        <v>150831</v>
      </c>
      <c r="AA29" s="151">
        <v>411163</v>
      </c>
      <c r="AB29" s="151">
        <v>197536</v>
      </c>
      <c r="AC29" s="151">
        <v>126976</v>
      </c>
      <c r="AD29" s="152">
        <v>1183877</v>
      </c>
      <c r="AF29" s="39"/>
      <c r="AG29" s="40"/>
      <c r="AI29" s="4">
        <f t="shared" si="2"/>
        <v>975</v>
      </c>
      <c r="AJ29" s="4">
        <f t="shared" si="3"/>
        <v>1183877</v>
      </c>
    </row>
    <row r="30" spans="1:36" hidden="1" x14ac:dyDescent="0.25">
      <c r="A30" s="168"/>
      <c r="B30" s="28" t="s">
        <v>66</v>
      </c>
      <c r="C30" s="98" t="s">
        <v>99</v>
      </c>
      <c r="D30" s="141">
        <v>2013</v>
      </c>
      <c r="E30" s="142">
        <v>62329</v>
      </c>
      <c r="F30" s="142">
        <v>2133986</v>
      </c>
      <c r="G30" s="142">
        <v>4849222</v>
      </c>
      <c r="H30" s="142">
        <v>752422</v>
      </c>
      <c r="I30" s="142">
        <v>511313</v>
      </c>
      <c r="J30" s="142">
        <v>591002</v>
      </c>
      <c r="K30" s="142">
        <v>2390443</v>
      </c>
      <c r="L30" s="142">
        <v>2143126</v>
      </c>
      <c r="M30" s="142">
        <v>1795903</v>
      </c>
      <c r="N30" s="142">
        <v>749671</v>
      </c>
      <c r="O30" s="142">
        <v>427904</v>
      </c>
      <c r="P30" s="142">
        <v>2812674</v>
      </c>
      <c r="Q30" s="142">
        <v>646298</v>
      </c>
      <c r="R30" s="142">
        <v>2845507</v>
      </c>
      <c r="S30" s="142">
        <v>153291</v>
      </c>
      <c r="T30" s="142">
        <v>1979187</v>
      </c>
      <c r="U30" s="142">
        <v>282424</v>
      </c>
      <c r="V30" s="142">
        <v>962905</v>
      </c>
      <c r="W30" s="142">
        <v>2462532</v>
      </c>
      <c r="X30" s="142">
        <v>812157</v>
      </c>
      <c r="Y30" s="143">
        <v>7797959</v>
      </c>
      <c r="Z30" s="143">
        <v>5635884</v>
      </c>
      <c r="AA30" s="143">
        <v>5786152</v>
      </c>
      <c r="AB30" s="143">
        <v>6869612</v>
      </c>
      <c r="AC30" s="143">
        <v>3274689</v>
      </c>
      <c r="AD30" s="144">
        <v>29364296</v>
      </c>
      <c r="AF30" s="31" t="s">
        <v>32</v>
      </c>
      <c r="AG30" s="32"/>
      <c r="AI30" s="2">
        <f t="shared" si="2"/>
        <v>62329</v>
      </c>
      <c r="AJ30" s="2">
        <f t="shared" si="3"/>
        <v>29364296</v>
      </c>
    </row>
    <row r="31" spans="1:36" hidden="1" x14ac:dyDescent="0.25">
      <c r="A31" s="168"/>
      <c r="B31" s="33" t="s">
        <v>67</v>
      </c>
      <c r="C31" s="99" t="s">
        <v>99</v>
      </c>
      <c r="D31" s="145">
        <v>2013</v>
      </c>
      <c r="E31" s="146">
        <v>65398</v>
      </c>
      <c r="F31" s="146">
        <v>2269234</v>
      </c>
      <c r="G31" s="146">
        <v>5070334</v>
      </c>
      <c r="H31" s="146">
        <v>828426</v>
      </c>
      <c r="I31" s="146">
        <v>529542</v>
      </c>
      <c r="J31" s="146">
        <v>628580</v>
      </c>
      <c r="K31" s="146">
        <v>2499831</v>
      </c>
      <c r="L31" s="146">
        <v>2277103</v>
      </c>
      <c r="M31" s="146">
        <v>1937099</v>
      </c>
      <c r="N31" s="146">
        <v>796820</v>
      </c>
      <c r="O31" s="146">
        <v>464043</v>
      </c>
      <c r="P31" s="146">
        <v>3018754</v>
      </c>
      <c r="Q31" s="146">
        <v>683001</v>
      </c>
      <c r="R31" s="146">
        <v>3012134</v>
      </c>
      <c r="S31" s="146">
        <v>160484</v>
      </c>
      <c r="T31" s="146">
        <v>2100742</v>
      </c>
      <c r="U31" s="146">
        <v>294351</v>
      </c>
      <c r="V31" s="146">
        <v>1011520</v>
      </c>
      <c r="W31" s="146">
        <v>2615593</v>
      </c>
      <c r="X31" s="146">
        <v>845576</v>
      </c>
      <c r="Y31" s="147">
        <v>8233392</v>
      </c>
      <c r="Z31" s="147">
        <v>5935056</v>
      </c>
      <c r="AA31" s="147">
        <v>6216716</v>
      </c>
      <c r="AB31" s="147">
        <v>7262232</v>
      </c>
      <c r="AC31" s="147">
        <v>3461169</v>
      </c>
      <c r="AD31" s="148">
        <v>31108565</v>
      </c>
      <c r="AF31" s="35"/>
      <c r="AG31" s="36"/>
      <c r="AI31" s="3">
        <f t="shared" si="2"/>
        <v>65398</v>
      </c>
      <c r="AJ31" s="3">
        <f t="shared" si="3"/>
        <v>31108565</v>
      </c>
    </row>
    <row r="32" spans="1:36" hidden="1" x14ac:dyDescent="0.25">
      <c r="A32" s="168"/>
      <c r="B32" s="37" t="s">
        <v>68</v>
      </c>
      <c r="C32" s="100" t="s">
        <v>99</v>
      </c>
      <c r="D32" s="149">
        <v>2013</v>
      </c>
      <c r="E32" s="150">
        <v>127727</v>
      </c>
      <c r="F32" s="150">
        <v>4403220</v>
      </c>
      <c r="G32" s="150">
        <v>9919556</v>
      </c>
      <c r="H32" s="150">
        <v>1580848</v>
      </c>
      <c r="I32" s="150">
        <v>1040855</v>
      </c>
      <c r="J32" s="150">
        <v>1219582</v>
      </c>
      <c r="K32" s="150">
        <v>4890274</v>
      </c>
      <c r="L32" s="150">
        <v>4420229</v>
      </c>
      <c r="M32" s="150">
        <v>3733002</v>
      </c>
      <c r="N32" s="150">
        <v>1546491</v>
      </c>
      <c r="O32" s="150">
        <v>891947</v>
      </c>
      <c r="P32" s="150">
        <v>5831428</v>
      </c>
      <c r="Q32" s="150">
        <v>1329299</v>
      </c>
      <c r="R32" s="150">
        <v>5857641</v>
      </c>
      <c r="S32" s="150">
        <v>313775</v>
      </c>
      <c r="T32" s="150">
        <v>4079929</v>
      </c>
      <c r="U32" s="150">
        <v>576775</v>
      </c>
      <c r="V32" s="150">
        <v>1974425</v>
      </c>
      <c r="W32" s="150">
        <v>5078125</v>
      </c>
      <c r="X32" s="150">
        <v>1657733</v>
      </c>
      <c r="Y32" s="151">
        <v>16031351</v>
      </c>
      <c r="Z32" s="151">
        <v>11570940</v>
      </c>
      <c r="AA32" s="151">
        <v>12002868</v>
      </c>
      <c r="AB32" s="151">
        <v>14131844</v>
      </c>
      <c r="AC32" s="151">
        <v>6735858</v>
      </c>
      <c r="AD32" s="152">
        <v>60472861</v>
      </c>
      <c r="AF32" s="39"/>
      <c r="AG32" s="40"/>
      <c r="AI32" s="4">
        <f t="shared" si="2"/>
        <v>127727</v>
      </c>
      <c r="AJ32" s="4">
        <f t="shared" si="3"/>
        <v>60472861</v>
      </c>
    </row>
    <row r="33" spans="1:36" hidden="1" x14ac:dyDescent="0.25">
      <c r="A33" s="168"/>
      <c r="B33" s="28" t="s">
        <v>45</v>
      </c>
      <c r="C33" s="98" t="s">
        <v>99</v>
      </c>
      <c r="D33" s="141">
        <v>2013</v>
      </c>
      <c r="E33" s="142">
        <v>424</v>
      </c>
      <c r="F33" s="142">
        <v>12584</v>
      </c>
      <c r="G33" s="142">
        <v>17056</v>
      </c>
      <c r="H33" s="142">
        <v>3906</v>
      </c>
      <c r="I33" s="142">
        <v>5000</v>
      </c>
      <c r="J33" s="142">
        <v>3688</v>
      </c>
      <c r="K33" s="142">
        <v>11592</v>
      </c>
      <c r="L33" s="142">
        <v>10485</v>
      </c>
      <c r="M33" s="142">
        <v>7222</v>
      </c>
      <c r="N33" s="142">
        <v>2373</v>
      </c>
      <c r="O33" s="142">
        <v>2195</v>
      </c>
      <c r="P33" s="142">
        <v>16573</v>
      </c>
      <c r="Q33" s="142">
        <v>2412</v>
      </c>
      <c r="R33" s="142">
        <v>4671</v>
      </c>
      <c r="S33" s="142">
        <v>472</v>
      </c>
      <c r="T33" s="142">
        <v>4570</v>
      </c>
      <c r="U33" s="142">
        <v>841</v>
      </c>
      <c r="V33" s="142">
        <v>3312</v>
      </c>
      <c r="W33" s="142">
        <v>8096</v>
      </c>
      <c r="X33" s="142">
        <v>2796</v>
      </c>
      <c r="Y33" s="143">
        <v>33970</v>
      </c>
      <c r="Z33" s="143">
        <v>30765</v>
      </c>
      <c r="AA33" s="143">
        <v>28363</v>
      </c>
      <c r="AB33" s="143">
        <v>16278</v>
      </c>
      <c r="AC33" s="143">
        <v>10892</v>
      </c>
      <c r="AD33" s="144">
        <v>120268</v>
      </c>
      <c r="AF33" s="31" t="s">
        <v>32</v>
      </c>
      <c r="AG33" s="32"/>
      <c r="AI33" s="2">
        <f t="shared" si="2"/>
        <v>424</v>
      </c>
      <c r="AJ33" s="2">
        <f t="shared" si="3"/>
        <v>120268</v>
      </c>
    </row>
    <row r="34" spans="1:36" hidden="1" x14ac:dyDescent="0.25">
      <c r="A34" s="168"/>
      <c r="B34" s="33" t="s">
        <v>46</v>
      </c>
      <c r="C34" s="99" t="s">
        <v>99</v>
      </c>
      <c r="D34" s="145">
        <v>2013</v>
      </c>
      <c r="E34" s="146">
        <v>440</v>
      </c>
      <c r="F34" s="146">
        <v>20994</v>
      </c>
      <c r="G34" s="146">
        <v>36785</v>
      </c>
      <c r="H34" s="146">
        <v>7185</v>
      </c>
      <c r="I34" s="146">
        <v>6096</v>
      </c>
      <c r="J34" s="146">
        <v>6093</v>
      </c>
      <c r="K34" s="146">
        <v>24952</v>
      </c>
      <c r="L34" s="146">
        <v>15640</v>
      </c>
      <c r="M34" s="146">
        <v>10287</v>
      </c>
      <c r="N34" s="146">
        <v>4274</v>
      </c>
      <c r="O34" s="146">
        <v>2600</v>
      </c>
      <c r="P34" s="146">
        <v>22450</v>
      </c>
      <c r="Q34" s="146">
        <v>2228</v>
      </c>
      <c r="R34" s="146">
        <v>7653</v>
      </c>
      <c r="S34" s="146">
        <v>478</v>
      </c>
      <c r="T34" s="146">
        <v>5767</v>
      </c>
      <c r="U34" s="146">
        <v>775</v>
      </c>
      <c r="V34" s="146">
        <v>2796</v>
      </c>
      <c r="W34" s="146">
        <v>8716</v>
      </c>
      <c r="X34" s="146">
        <v>3330</v>
      </c>
      <c r="Y34" s="147">
        <v>65404</v>
      </c>
      <c r="Z34" s="147">
        <v>52781</v>
      </c>
      <c r="AA34" s="147">
        <v>39611</v>
      </c>
      <c r="AB34" s="147">
        <v>19697</v>
      </c>
      <c r="AC34" s="147">
        <v>12046</v>
      </c>
      <c r="AD34" s="148">
        <v>189539</v>
      </c>
      <c r="AF34" s="35"/>
      <c r="AG34" s="36"/>
      <c r="AI34" s="3">
        <f t="shared" si="2"/>
        <v>440</v>
      </c>
      <c r="AJ34" s="3">
        <f t="shared" si="3"/>
        <v>189539</v>
      </c>
    </row>
    <row r="35" spans="1:36" hidden="1" x14ac:dyDescent="0.25">
      <c r="A35" s="168"/>
      <c r="B35" s="37" t="s">
        <v>47</v>
      </c>
      <c r="C35" s="100" t="s">
        <v>99</v>
      </c>
      <c r="D35" s="149">
        <v>2013</v>
      </c>
      <c r="E35" s="150">
        <v>864</v>
      </c>
      <c r="F35" s="150">
        <v>33578</v>
      </c>
      <c r="G35" s="150">
        <v>53841</v>
      </c>
      <c r="H35" s="150">
        <v>11091</v>
      </c>
      <c r="I35" s="150">
        <v>11096</v>
      </c>
      <c r="J35" s="150">
        <v>9781</v>
      </c>
      <c r="K35" s="150">
        <v>36544</v>
      </c>
      <c r="L35" s="150">
        <v>26125</v>
      </c>
      <c r="M35" s="150">
        <v>17509</v>
      </c>
      <c r="N35" s="150">
        <v>6647</v>
      </c>
      <c r="O35" s="150">
        <v>4795</v>
      </c>
      <c r="P35" s="150">
        <v>39023</v>
      </c>
      <c r="Q35" s="150">
        <v>4640</v>
      </c>
      <c r="R35" s="150">
        <v>12324</v>
      </c>
      <c r="S35" s="150">
        <v>950</v>
      </c>
      <c r="T35" s="150">
        <v>10337</v>
      </c>
      <c r="U35" s="150">
        <v>1616</v>
      </c>
      <c r="V35" s="150">
        <v>6108</v>
      </c>
      <c r="W35" s="150">
        <v>16812</v>
      </c>
      <c r="X35" s="150">
        <v>6126</v>
      </c>
      <c r="Y35" s="151">
        <v>99374</v>
      </c>
      <c r="Z35" s="151">
        <v>83546</v>
      </c>
      <c r="AA35" s="151">
        <v>67974</v>
      </c>
      <c r="AB35" s="151">
        <v>35975</v>
      </c>
      <c r="AC35" s="151">
        <v>22938</v>
      </c>
      <c r="AD35" s="152">
        <v>309807</v>
      </c>
      <c r="AF35" s="39"/>
      <c r="AG35" s="40"/>
      <c r="AI35" s="4">
        <f t="shared" si="2"/>
        <v>864</v>
      </c>
      <c r="AJ35" s="4">
        <f t="shared" si="3"/>
        <v>309807</v>
      </c>
    </row>
    <row r="36" spans="1:36" hidden="1" x14ac:dyDescent="0.25">
      <c r="A36" s="168"/>
      <c r="B36" s="28" t="s">
        <v>48</v>
      </c>
      <c r="C36" s="98" t="s">
        <v>99</v>
      </c>
      <c r="D36" s="141">
        <v>2013</v>
      </c>
      <c r="E36" s="142">
        <v>62753</v>
      </c>
      <c r="F36" s="142">
        <v>2146570</v>
      </c>
      <c r="G36" s="142">
        <v>4866278</v>
      </c>
      <c r="H36" s="142">
        <v>756328</v>
      </c>
      <c r="I36" s="142">
        <v>516313</v>
      </c>
      <c r="J36" s="142">
        <v>594690</v>
      </c>
      <c r="K36" s="142">
        <v>2402035</v>
      </c>
      <c r="L36" s="142">
        <v>2153611</v>
      </c>
      <c r="M36" s="142">
        <v>1803125</v>
      </c>
      <c r="N36" s="142">
        <v>752044</v>
      </c>
      <c r="O36" s="142">
        <v>430099</v>
      </c>
      <c r="P36" s="142">
        <v>2829247</v>
      </c>
      <c r="Q36" s="142">
        <v>648710</v>
      </c>
      <c r="R36" s="142">
        <v>2850178</v>
      </c>
      <c r="S36" s="142">
        <v>153763</v>
      </c>
      <c r="T36" s="142">
        <v>1983757</v>
      </c>
      <c r="U36" s="142">
        <v>283265</v>
      </c>
      <c r="V36" s="142">
        <v>966217</v>
      </c>
      <c r="W36" s="142">
        <v>2470628</v>
      </c>
      <c r="X36" s="142">
        <v>814953</v>
      </c>
      <c r="Y36" s="143">
        <v>7831929</v>
      </c>
      <c r="Z36" s="143">
        <v>5666649</v>
      </c>
      <c r="AA36" s="143">
        <v>5814515</v>
      </c>
      <c r="AB36" s="143">
        <v>6885890</v>
      </c>
      <c r="AC36" s="143">
        <v>3285581</v>
      </c>
      <c r="AD36" s="144">
        <v>29484564</v>
      </c>
      <c r="AF36" s="31" t="s">
        <v>32</v>
      </c>
      <c r="AG36" s="32"/>
      <c r="AI36" s="2">
        <f t="shared" si="2"/>
        <v>62753</v>
      </c>
      <c r="AJ36" s="2">
        <f t="shared" si="3"/>
        <v>29484564</v>
      </c>
    </row>
    <row r="37" spans="1:36" hidden="1" x14ac:dyDescent="0.25">
      <c r="A37" s="168"/>
      <c r="B37" s="33" t="s">
        <v>49</v>
      </c>
      <c r="C37" s="99" t="s">
        <v>99</v>
      </c>
      <c r="D37" s="145">
        <v>2013</v>
      </c>
      <c r="E37" s="146">
        <v>65838</v>
      </c>
      <c r="F37" s="146">
        <v>2290228</v>
      </c>
      <c r="G37" s="146">
        <v>5107119</v>
      </c>
      <c r="H37" s="146">
        <v>835611</v>
      </c>
      <c r="I37" s="146">
        <v>535638</v>
      </c>
      <c r="J37" s="146">
        <v>634673</v>
      </c>
      <c r="K37" s="146">
        <v>2524783</v>
      </c>
      <c r="L37" s="146">
        <v>2292743</v>
      </c>
      <c r="M37" s="146">
        <v>1947386</v>
      </c>
      <c r="N37" s="146">
        <v>801094</v>
      </c>
      <c r="O37" s="146">
        <v>466643</v>
      </c>
      <c r="P37" s="146">
        <v>3041204</v>
      </c>
      <c r="Q37" s="146">
        <v>685229</v>
      </c>
      <c r="R37" s="146">
        <v>3019787</v>
      </c>
      <c r="S37" s="146">
        <v>160962</v>
      </c>
      <c r="T37" s="146">
        <v>2106509</v>
      </c>
      <c r="U37" s="146">
        <v>295126</v>
      </c>
      <c r="V37" s="146">
        <v>1014316</v>
      </c>
      <c r="W37" s="146">
        <v>2624309</v>
      </c>
      <c r="X37" s="146">
        <v>848906</v>
      </c>
      <c r="Y37" s="147">
        <v>8298796</v>
      </c>
      <c r="Z37" s="147">
        <v>5987837</v>
      </c>
      <c r="AA37" s="147">
        <v>6256327</v>
      </c>
      <c r="AB37" s="147">
        <v>7281929</v>
      </c>
      <c r="AC37" s="147">
        <v>3473215</v>
      </c>
      <c r="AD37" s="148">
        <v>31298104</v>
      </c>
      <c r="AF37" s="35"/>
      <c r="AG37" s="36"/>
      <c r="AI37" s="3">
        <f t="shared" si="2"/>
        <v>65838</v>
      </c>
      <c r="AJ37" s="3">
        <f t="shared" si="3"/>
        <v>31298104</v>
      </c>
    </row>
    <row r="38" spans="1:36" hidden="1" x14ac:dyDescent="0.25">
      <c r="A38" s="168"/>
      <c r="B38" s="37" t="s">
        <v>50</v>
      </c>
      <c r="C38" s="100" t="s">
        <v>99</v>
      </c>
      <c r="D38" s="149">
        <v>2013</v>
      </c>
      <c r="E38" s="150">
        <v>128591</v>
      </c>
      <c r="F38" s="150">
        <v>4436798</v>
      </c>
      <c r="G38" s="150">
        <v>9973397</v>
      </c>
      <c r="H38" s="150">
        <v>1591939</v>
      </c>
      <c r="I38" s="150">
        <v>1051951</v>
      </c>
      <c r="J38" s="150">
        <v>1229363</v>
      </c>
      <c r="K38" s="150">
        <v>4926818</v>
      </c>
      <c r="L38" s="150">
        <v>4446354</v>
      </c>
      <c r="M38" s="150">
        <v>3750511</v>
      </c>
      <c r="N38" s="150">
        <v>1553138</v>
      </c>
      <c r="O38" s="150">
        <v>896742</v>
      </c>
      <c r="P38" s="150">
        <v>5870451</v>
      </c>
      <c r="Q38" s="150">
        <v>1333939</v>
      </c>
      <c r="R38" s="150">
        <v>5869965</v>
      </c>
      <c r="S38" s="150">
        <v>314725</v>
      </c>
      <c r="T38" s="150">
        <v>4090266</v>
      </c>
      <c r="U38" s="150">
        <v>578391</v>
      </c>
      <c r="V38" s="150">
        <v>1980533</v>
      </c>
      <c r="W38" s="150">
        <v>5094937</v>
      </c>
      <c r="X38" s="150">
        <v>1663859</v>
      </c>
      <c r="Y38" s="151">
        <v>16130725</v>
      </c>
      <c r="Z38" s="151">
        <v>11654486</v>
      </c>
      <c r="AA38" s="151">
        <v>12070842</v>
      </c>
      <c r="AB38" s="151">
        <v>14167819</v>
      </c>
      <c r="AC38" s="151">
        <v>6758796</v>
      </c>
      <c r="AD38" s="152">
        <v>60782668</v>
      </c>
      <c r="AF38" s="39"/>
      <c r="AG38" s="40"/>
      <c r="AI38" s="4">
        <f t="shared" si="2"/>
        <v>128591</v>
      </c>
      <c r="AJ38" s="4">
        <f t="shared" si="3"/>
        <v>60782668</v>
      </c>
    </row>
    <row r="39" spans="1:36" hidden="1" x14ac:dyDescent="0.25">
      <c r="A39" s="168"/>
      <c r="B39" s="44" t="s">
        <v>69</v>
      </c>
      <c r="C39" s="92" t="s">
        <v>99</v>
      </c>
      <c r="D39" s="139">
        <v>2013</v>
      </c>
      <c r="E39" s="153">
        <v>61390</v>
      </c>
      <c r="F39" s="153">
        <v>2015733</v>
      </c>
      <c r="G39" s="153">
        <v>4396094</v>
      </c>
      <c r="H39" s="153">
        <v>783483</v>
      </c>
      <c r="I39" s="153">
        <v>443007</v>
      </c>
      <c r="J39" s="153">
        <v>561120</v>
      </c>
      <c r="K39" s="153">
        <v>2048851</v>
      </c>
      <c r="L39" s="153">
        <v>1989082</v>
      </c>
      <c r="M39" s="153">
        <v>1638328</v>
      </c>
      <c r="N39" s="153">
        <v>644763</v>
      </c>
      <c r="O39" s="153">
        <v>381257</v>
      </c>
      <c r="P39" s="153">
        <v>2636282</v>
      </c>
      <c r="Q39" s="153">
        <v>558407</v>
      </c>
      <c r="R39" s="153">
        <v>2149601</v>
      </c>
      <c r="S39" s="153">
        <v>131216</v>
      </c>
      <c r="T39" s="153">
        <v>1578936</v>
      </c>
      <c r="U39" s="153">
        <v>232624</v>
      </c>
      <c r="V39" s="153">
        <v>794518</v>
      </c>
      <c r="W39" s="153">
        <v>2034234</v>
      </c>
      <c r="X39" s="153">
        <v>712764</v>
      </c>
      <c r="Y39" s="153">
        <v>7256700</v>
      </c>
      <c r="Z39" s="153">
        <v>5042060</v>
      </c>
      <c r="AA39" s="153">
        <v>5300630</v>
      </c>
      <c r="AB39" s="153">
        <v>5445302</v>
      </c>
      <c r="AC39" s="153">
        <v>2746998</v>
      </c>
      <c r="AD39" s="153">
        <v>25791690</v>
      </c>
      <c r="AF39" s="24" t="s">
        <v>32</v>
      </c>
      <c r="AG39" s="25"/>
      <c r="AI39" s="5">
        <f t="shared" si="2"/>
        <v>61390</v>
      </c>
      <c r="AJ39" s="5">
        <f t="shared" si="3"/>
        <v>25791690</v>
      </c>
    </row>
    <row r="40" spans="1:36" hidden="1" x14ac:dyDescent="0.25">
      <c r="A40" s="168"/>
      <c r="B40" s="44" t="s">
        <v>70</v>
      </c>
      <c r="C40" s="92" t="s">
        <v>99</v>
      </c>
      <c r="D40" s="139">
        <v>2013</v>
      </c>
      <c r="E40" s="153">
        <v>103</v>
      </c>
      <c r="F40" s="153">
        <v>2691</v>
      </c>
      <c r="G40" s="153">
        <v>3352</v>
      </c>
      <c r="H40" s="153">
        <v>924</v>
      </c>
      <c r="I40" s="153">
        <v>718</v>
      </c>
      <c r="J40" s="153">
        <v>550</v>
      </c>
      <c r="K40" s="153">
        <v>2309</v>
      </c>
      <c r="L40" s="153">
        <v>2402</v>
      </c>
      <c r="M40" s="153">
        <v>1733</v>
      </c>
      <c r="N40" s="153">
        <v>687</v>
      </c>
      <c r="O40" s="153">
        <v>477</v>
      </c>
      <c r="P40" s="153">
        <v>3369</v>
      </c>
      <c r="Q40" s="153">
        <v>470</v>
      </c>
      <c r="R40" s="153">
        <v>1473</v>
      </c>
      <c r="S40" s="153">
        <v>160</v>
      </c>
      <c r="T40" s="153">
        <v>1198</v>
      </c>
      <c r="U40" s="153">
        <v>256</v>
      </c>
      <c r="V40" s="153">
        <v>877</v>
      </c>
      <c r="W40" s="153">
        <v>2803</v>
      </c>
      <c r="X40" s="153">
        <v>820</v>
      </c>
      <c r="Y40" s="153">
        <v>7070</v>
      </c>
      <c r="Z40" s="153">
        <v>5979</v>
      </c>
      <c r="AA40" s="153">
        <v>6266</v>
      </c>
      <c r="AB40" s="153">
        <v>4434</v>
      </c>
      <c r="AC40" s="153">
        <v>3623</v>
      </c>
      <c r="AD40" s="153">
        <v>27372</v>
      </c>
      <c r="AF40" s="24" t="s">
        <v>32</v>
      </c>
      <c r="AG40" s="25"/>
      <c r="AI40" s="5">
        <f t="shared" si="2"/>
        <v>103</v>
      </c>
      <c r="AJ40" s="5">
        <f t="shared" si="3"/>
        <v>27372</v>
      </c>
    </row>
    <row r="41" spans="1:36" ht="15.75" hidden="1" thickBot="1" x14ac:dyDescent="0.3">
      <c r="A41" s="170"/>
      <c r="B41" s="44" t="s">
        <v>71</v>
      </c>
      <c r="C41" s="92" t="s">
        <v>99</v>
      </c>
      <c r="D41" s="139">
        <v>2013</v>
      </c>
      <c r="E41" s="154">
        <v>2.08</v>
      </c>
      <c r="F41" s="154">
        <v>2.1800000000000002</v>
      </c>
      <c r="G41" s="154">
        <v>2.2599999999999998</v>
      </c>
      <c r="H41" s="154">
        <v>2.02</v>
      </c>
      <c r="I41" s="154">
        <v>2.35</v>
      </c>
      <c r="J41" s="154">
        <v>2.17</v>
      </c>
      <c r="K41" s="154">
        <v>2.39</v>
      </c>
      <c r="L41" s="154">
        <v>2.2200000000000002</v>
      </c>
      <c r="M41" s="154">
        <v>2.2799999999999998</v>
      </c>
      <c r="N41" s="154">
        <v>2.4</v>
      </c>
      <c r="O41" s="154">
        <v>2.34</v>
      </c>
      <c r="P41" s="154">
        <v>2.21</v>
      </c>
      <c r="Q41" s="154">
        <v>2.38</v>
      </c>
      <c r="R41" s="154">
        <v>2.72</v>
      </c>
      <c r="S41" s="154">
        <v>2.39</v>
      </c>
      <c r="T41" s="154">
        <v>2.58</v>
      </c>
      <c r="U41" s="154">
        <v>2.48</v>
      </c>
      <c r="V41" s="154">
        <v>2.4900000000000002</v>
      </c>
      <c r="W41" s="154">
        <v>2.5</v>
      </c>
      <c r="X41" s="154">
        <v>2.33</v>
      </c>
      <c r="Y41" s="155">
        <v>2.21</v>
      </c>
      <c r="Z41" s="155">
        <v>2.29</v>
      </c>
      <c r="AA41" s="155">
        <v>2.2599999999999998</v>
      </c>
      <c r="AB41" s="155">
        <v>2.6</v>
      </c>
      <c r="AC41" s="155">
        <v>2.4500000000000002</v>
      </c>
      <c r="AD41" s="155">
        <v>2.34</v>
      </c>
      <c r="AF41" s="24" t="s">
        <v>32</v>
      </c>
      <c r="AG41" s="25"/>
      <c r="AI41" s="63">
        <f t="shared" si="2"/>
        <v>2.02</v>
      </c>
      <c r="AJ41" s="63">
        <f t="shared" si="3"/>
        <v>2.72</v>
      </c>
    </row>
    <row r="42" spans="1:36" ht="15.75" hidden="1" thickBot="1" x14ac:dyDescent="0.3">
      <c r="C42" s="86"/>
      <c r="D42" s="87"/>
      <c r="AF42" s="18"/>
      <c r="AG42" s="19"/>
    </row>
    <row r="43" spans="1:36" ht="26.25" hidden="1" thickBot="1" x14ac:dyDescent="0.3">
      <c r="A43" s="20" t="s">
        <v>28</v>
      </c>
      <c r="B43" s="21" t="s">
        <v>137</v>
      </c>
      <c r="C43" s="82"/>
      <c r="D43" s="83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F43" s="18"/>
      <c r="AG43" s="19"/>
    </row>
    <row r="44" spans="1:36" hidden="1" x14ac:dyDescent="0.25">
      <c r="A44" s="167" t="s">
        <v>30</v>
      </c>
      <c r="B44" s="45" t="s">
        <v>72</v>
      </c>
      <c r="C44" s="79" t="s">
        <v>97</v>
      </c>
      <c r="D44" s="139" t="s">
        <v>145</v>
      </c>
      <c r="E44" s="165">
        <v>35.590286364310799</v>
      </c>
      <c r="F44" s="165">
        <v>36.962234179207634</v>
      </c>
      <c r="G44" s="165">
        <v>34.366602152965854</v>
      </c>
      <c r="H44" s="165">
        <v>41.971994049409815</v>
      </c>
      <c r="I44" s="165">
        <v>34.567730449531467</v>
      </c>
      <c r="J44" s="165">
        <v>37.241876798439968</v>
      </c>
      <c r="K44" s="165">
        <v>34.015642392304137</v>
      </c>
      <c r="L44" s="165">
        <v>38.170397913600326</v>
      </c>
      <c r="M44" s="165">
        <v>37.970270118282187</v>
      </c>
      <c r="N44" s="165">
        <v>38.505972536803434</v>
      </c>
      <c r="O44" s="165">
        <v>38.671964923837557</v>
      </c>
      <c r="P44" s="165">
        <v>31.94492388348208</v>
      </c>
      <c r="Q44" s="165">
        <v>35.474613789625096</v>
      </c>
      <c r="R44" s="165">
        <v>28.453869315381176</v>
      </c>
      <c r="S44" s="165">
        <v>36.025525974673442</v>
      </c>
      <c r="T44" s="165">
        <v>30.678466296864642</v>
      </c>
      <c r="U44" s="165">
        <v>33.163752835980247</v>
      </c>
      <c r="V44" s="165">
        <v>31.772049488245852</v>
      </c>
      <c r="W44" s="165">
        <v>31.513366086157291</v>
      </c>
      <c r="X44" s="165">
        <v>29.566931363361519</v>
      </c>
      <c r="Y44" s="165">
        <v>35.812986171239238</v>
      </c>
      <c r="Z44" s="165">
        <v>35.978046823917055</v>
      </c>
      <c r="AA44" s="165">
        <v>35.084389083932329</v>
      </c>
      <c r="AB44" s="165">
        <v>30.55080127199426</v>
      </c>
      <c r="AC44" s="165">
        <v>31.032863976795532</v>
      </c>
      <c r="AD44" s="165">
        <v>33.893488348762332</v>
      </c>
      <c r="AF44" s="24" t="s">
        <v>32</v>
      </c>
      <c r="AG44" s="25"/>
      <c r="AI44" s="46">
        <f t="shared" ref="AI44:AI48" si="4">+MIN(E44:AD44)</f>
        <v>28.453869315381176</v>
      </c>
      <c r="AJ44" s="46">
        <f t="shared" ref="AJ44:AJ49" si="5">+MAX(E44:AD44)</f>
        <v>41.971994049409815</v>
      </c>
    </row>
    <row r="45" spans="1:36" hidden="1" x14ac:dyDescent="0.25">
      <c r="A45" s="169"/>
      <c r="B45" s="47" t="s">
        <v>136</v>
      </c>
      <c r="C45" s="79" t="s">
        <v>97</v>
      </c>
      <c r="D45" s="139" t="s">
        <v>145</v>
      </c>
      <c r="E45" s="140">
        <v>34.373026283826455</v>
      </c>
      <c r="F45" s="140">
        <v>38.226723740193989</v>
      </c>
      <c r="G45" s="140">
        <v>33.2231909384397</v>
      </c>
      <c r="H45" s="140">
        <v>45.64819499496641</v>
      </c>
      <c r="I45" s="140">
        <v>30.204467376645255</v>
      </c>
      <c r="J45" s="140">
        <v>39.473106818426722</v>
      </c>
      <c r="K45" s="140">
        <v>32.894940162865552</v>
      </c>
      <c r="L45" s="140">
        <v>36.654256253007532</v>
      </c>
      <c r="M45" s="140">
        <v>38.978556351024729</v>
      </c>
      <c r="N45" s="140">
        <v>36.99748347577362</v>
      </c>
      <c r="O45" s="140">
        <v>38.482344876089122</v>
      </c>
      <c r="P45" s="140">
        <v>31.148445804059833</v>
      </c>
      <c r="Q45" s="140">
        <v>34.279606175464544</v>
      </c>
      <c r="R45" s="140">
        <v>25.643526384899257</v>
      </c>
      <c r="S45" s="140">
        <v>35.174364636565272</v>
      </c>
      <c r="T45" s="140">
        <v>30.350179221195344</v>
      </c>
      <c r="U45" s="140">
        <v>32.198113975113714</v>
      </c>
      <c r="V45" s="140">
        <v>29.89289169567834</v>
      </c>
      <c r="W45" s="140">
        <v>29.794100353592167</v>
      </c>
      <c r="X45" s="140">
        <v>31.458452194304559</v>
      </c>
      <c r="Y45" s="140">
        <v>35.765692761750415</v>
      </c>
      <c r="Z45" s="140">
        <v>34.748950992439411</v>
      </c>
      <c r="AA45" s="140">
        <v>34.796792312691487</v>
      </c>
      <c r="AB45" s="140">
        <v>28.855194547287965</v>
      </c>
      <c r="AC45" s="140">
        <v>30.208959943670578</v>
      </c>
      <c r="AD45" s="140">
        <v>33.100398572284305</v>
      </c>
      <c r="AF45" s="24" t="s">
        <v>32</v>
      </c>
      <c r="AG45" s="25"/>
      <c r="AI45" s="46">
        <f t="shared" si="4"/>
        <v>25.643526384899257</v>
      </c>
      <c r="AJ45" s="46">
        <f t="shared" si="5"/>
        <v>45.64819499496641</v>
      </c>
    </row>
    <row r="46" spans="1:36" hidden="1" x14ac:dyDescent="0.25">
      <c r="A46" s="169"/>
      <c r="B46" s="47" t="s">
        <v>135</v>
      </c>
      <c r="C46" s="79" t="s">
        <v>97</v>
      </c>
      <c r="D46" s="139" t="s">
        <v>145</v>
      </c>
      <c r="E46" s="140">
        <v>56.185930136520433</v>
      </c>
      <c r="F46" s="140">
        <v>58.807411922659384</v>
      </c>
      <c r="G46" s="140">
        <v>55.447240208250172</v>
      </c>
      <c r="H46" s="140">
        <v>64.710550466783999</v>
      </c>
      <c r="I46" s="140">
        <v>54.374263496270338</v>
      </c>
      <c r="J46" s="140">
        <v>59.605505218428803</v>
      </c>
      <c r="K46" s="140">
        <v>54.737912597331139</v>
      </c>
      <c r="L46" s="140">
        <v>58.021455941965328</v>
      </c>
      <c r="M46" s="140">
        <v>59.484098837753208</v>
      </c>
      <c r="N46" s="140">
        <v>57.983403553242695</v>
      </c>
      <c r="O46" s="140">
        <v>59.260548496979041</v>
      </c>
      <c r="P46" s="140">
        <v>52.190677416845979</v>
      </c>
      <c r="Q46" s="140">
        <v>54.148446889155956</v>
      </c>
      <c r="R46" s="140">
        <v>49.086427466607738</v>
      </c>
      <c r="S46" s="140">
        <v>53.759905416100764</v>
      </c>
      <c r="T46" s="140">
        <v>52.040311480229917</v>
      </c>
      <c r="U46" s="140">
        <v>51.803481770963202</v>
      </c>
      <c r="V46" s="140">
        <v>50.875911296650386</v>
      </c>
      <c r="W46" s="140">
        <v>51.989354945621749</v>
      </c>
      <c r="X46" s="140">
        <v>49.493843188873264</v>
      </c>
      <c r="Y46" s="140">
        <v>57.241013124696657</v>
      </c>
      <c r="Z46" s="140">
        <v>56.448191550968652</v>
      </c>
      <c r="AA46" s="140">
        <v>55.649970600068087</v>
      </c>
      <c r="AB46" s="140">
        <v>50.861266130638072</v>
      </c>
      <c r="AC46" s="140">
        <v>51.367318811725085</v>
      </c>
      <c r="AD46" s="140">
        <v>54.586208458464966</v>
      </c>
      <c r="AF46" s="24" t="s">
        <v>32</v>
      </c>
      <c r="AG46" s="25"/>
      <c r="AI46" s="46">
        <f t="shared" si="4"/>
        <v>49.086427466607738</v>
      </c>
      <c r="AJ46" s="46">
        <f t="shared" si="5"/>
        <v>64.710550466783999</v>
      </c>
    </row>
    <row r="47" spans="1:36" hidden="1" x14ac:dyDescent="0.25">
      <c r="A47" s="169"/>
      <c r="B47" s="48" t="s">
        <v>73</v>
      </c>
      <c r="C47" s="79" t="s">
        <v>97</v>
      </c>
      <c r="D47" s="139" t="s">
        <v>145</v>
      </c>
      <c r="E47" s="140">
        <v>157.5811570800156</v>
      </c>
      <c r="F47" s="140">
        <v>185.74074589382735</v>
      </c>
      <c r="G47" s="140">
        <v>149.49206841244117</v>
      </c>
      <c r="H47" s="140">
        <v>239.4677565553439</v>
      </c>
      <c r="I47" s="140">
        <v>124.96782027929569</v>
      </c>
      <c r="J47" s="140">
        <v>196.06758238215002</v>
      </c>
      <c r="K47" s="140">
        <v>150.59736151551098</v>
      </c>
      <c r="L47" s="140">
        <v>171.54450179051699</v>
      </c>
      <c r="M47" s="140">
        <v>190.08790611734503</v>
      </c>
      <c r="N47" s="140">
        <v>176.29669482776171</v>
      </c>
      <c r="O47" s="140">
        <v>185.20535065601095</v>
      </c>
      <c r="P47" s="140">
        <v>148.02824328353427</v>
      </c>
      <c r="Q47" s="140">
        <v>172.52947300464706</v>
      </c>
      <c r="R47" s="140">
        <v>109.38717138941405</v>
      </c>
      <c r="S47" s="140">
        <v>189.25661111403187</v>
      </c>
      <c r="T47" s="140">
        <v>139.92620634460917</v>
      </c>
      <c r="U47" s="140">
        <v>164.23111420500945</v>
      </c>
      <c r="V47" s="140">
        <v>142.46229696269995</v>
      </c>
      <c r="W47" s="140">
        <v>134.23635322611429</v>
      </c>
      <c r="X47" s="140">
        <v>174.42622787483873</v>
      </c>
      <c r="Y47" s="140">
        <v>166.54323268425335</v>
      </c>
      <c r="Z47" s="140">
        <v>160.1390191454455</v>
      </c>
      <c r="AA47" s="140">
        <v>166.86565392171232</v>
      </c>
      <c r="AB47" s="140">
        <v>131.12378753289133</v>
      </c>
      <c r="AC47" s="140">
        <v>142.77553439780684</v>
      </c>
      <c r="AD47" s="140">
        <v>154.05702064586342</v>
      </c>
      <c r="AF47" s="24" t="s">
        <v>32</v>
      </c>
      <c r="AG47" s="25"/>
      <c r="AI47" s="46">
        <f t="shared" si="4"/>
        <v>109.38717138941405</v>
      </c>
      <c r="AJ47" s="46">
        <f t="shared" si="5"/>
        <v>239.4677565553439</v>
      </c>
    </row>
    <row r="48" spans="1:36" ht="25.5" hidden="1" x14ac:dyDescent="0.25">
      <c r="A48" s="169"/>
      <c r="B48" s="48" t="s">
        <v>74</v>
      </c>
      <c r="C48" s="85" t="s">
        <v>99</v>
      </c>
      <c r="D48" s="139">
        <v>2012</v>
      </c>
      <c r="E48" s="156">
        <v>232</v>
      </c>
      <c r="F48" s="157">
        <v>6864</v>
      </c>
      <c r="G48" s="157">
        <v>14708</v>
      </c>
      <c r="H48" s="157">
        <v>3060</v>
      </c>
      <c r="I48" s="157">
        <v>1211</v>
      </c>
      <c r="J48" s="157">
        <v>1830</v>
      </c>
      <c r="K48" s="157">
        <v>6240</v>
      </c>
      <c r="L48" s="157">
        <v>6167</v>
      </c>
      <c r="M48" s="157">
        <v>5548</v>
      </c>
      <c r="N48" s="157">
        <v>1913</v>
      </c>
      <c r="O48" s="157">
        <v>1337</v>
      </c>
      <c r="P48" s="157">
        <v>10147</v>
      </c>
      <c r="Q48" s="157">
        <v>1995</v>
      </c>
      <c r="R48" s="157">
        <v>9576</v>
      </c>
      <c r="S48" s="157">
        <v>356</v>
      </c>
      <c r="T48" s="157">
        <v>5360</v>
      </c>
      <c r="U48" s="157">
        <v>528</v>
      </c>
      <c r="V48" s="157">
        <v>1887</v>
      </c>
      <c r="W48" s="157">
        <v>6677</v>
      </c>
      <c r="X48" s="157">
        <v>2652</v>
      </c>
      <c r="Y48" s="157">
        <v>24864</v>
      </c>
      <c r="Z48" s="157">
        <v>15448</v>
      </c>
      <c r="AA48" s="157">
        <v>18945</v>
      </c>
      <c r="AB48" s="157">
        <v>19702</v>
      </c>
      <c r="AC48" s="157">
        <v>9329</v>
      </c>
      <c r="AD48" s="158">
        <v>88288</v>
      </c>
      <c r="AF48" s="24" t="s">
        <v>32</v>
      </c>
      <c r="AG48" s="25"/>
      <c r="AI48" s="46">
        <f t="shared" si="4"/>
        <v>232</v>
      </c>
      <c r="AJ48" s="46">
        <f t="shared" si="5"/>
        <v>88288</v>
      </c>
    </row>
    <row r="49" spans="1:37" ht="26.25" hidden="1" thickBot="1" x14ac:dyDescent="0.3">
      <c r="A49" s="171"/>
      <c r="B49" s="117" t="s">
        <v>142</v>
      </c>
      <c r="C49" s="85" t="s">
        <v>99</v>
      </c>
      <c r="D49" s="139">
        <v>2012</v>
      </c>
      <c r="E49" s="158">
        <v>202</v>
      </c>
      <c r="F49" s="157">
        <v>4947</v>
      </c>
      <c r="G49" s="157">
        <v>11199</v>
      </c>
      <c r="H49" s="157">
        <v>2196</v>
      </c>
      <c r="I49" s="157">
        <v>1069</v>
      </c>
      <c r="J49" s="157">
        <v>1426</v>
      </c>
      <c r="K49" s="157">
        <v>4542</v>
      </c>
      <c r="L49" s="157">
        <v>4584</v>
      </c>
      <c r="M49" s="157">
        <v>3975</v>
      </c>
      <c r="N49" s="157">
        <v>1451</v>
      </c>
      <c r="O49" s="157">
        <v>950</v>
      </c>
      <c r="P49" s="157">
        <v>6972</v>
      </c>
      <c r="Q49" s="157">
        <v>1515</v>
      </c>
      <c r="R49" s="157">
        <v>6562</v>
      </c>
      <c r="S49" s="157">
        <v>282</v>
      </c>
      <c r="T49" s="157">
        <v>4264</v>
      </c>
      <c r="U49" s="157">
        <v>427</v>
      </c>
      <c r="V49" s="157">
        <v>1432</v>
      </c>
      <c r="W49" s="157">
        <v>5296</v>
      </c>
      <c r="X49" s="157">
        <v>1773</v>
      </c>
      <c r="Y49" s="157">
        <v>18544</v>
      </c>
      <c r="Z49" s="157">
        <v>11621</v>
      </c>
      <c r="AA49" s="157">
        <v>13348</v>
      </c>
      <c r="AB49" s="157">
        <v>14482</v>
      </c>
      <c r="AC49" s="157">
        <v>7069</v>
      </c>
      <c r="AD49" s="158">
        <v>65064</v>
      </c>
      <c r="AF49" s="24" t="s">
        <v>32</v>
      </c>
      <c r="AG49" s="25"/>
      <c r="AI49" s="46">
        <f>+MIN(E49:AD49)</f>
        <v>202</v>
      </c>
      <c r="AJ49" s="46">
        <f t="shared" si="5"/>
        <v>65064</v>
      </c>
    </row>
    <row r="50" spans="1:37" ht="25.5" hidden="1" x14ac:dyDescent="0.25">
      <c r="B50" s="159" t="s">
        <v>144</v>
      </c>
      <c r="C50" s="85" t="s">
        <v>99</v>
      </c>
      <c r="D50" s="139" t="s">
        <v>145</v>
      </c>
      <c r="E50" s="140">
        <v>44.8</v>
      </c>
      <c r="F50" s="160">
        <v>45.9</v>
      </c>
      <c r="G50" s="160">
        <v>44.2</v>
      </c>
      <c r="H50" s="160">
        <v>48.1</v>
      </c>
      <c r="I50" s="160">
        <v>42.6</v>
      </c>
      <c r="J50" s="160">
        <v>46.4</v>
      </c>
      <c r="K50" s="160">
        <v>44.3</v>
      </c>
      <c r="L50" s="160">
        <v>45.4</v>
      </c>
      <c r="M50" s="160">
        <v>46.1</v>
      </c>
      <c r="N50" s="160">
        <v>45.4</v>
      </c>
      <c r="O50" s="160">
        <v>45.8</v>
      </c>
      <c r="P50" s="160">
        <v>43.9</v>
      </c>
      <c r="Q50" s="160">
        <v>44.9</v>
      </c>
      <c r="R50" s="160">
        <v>41.1</v>
      </c>
      <c r="S50" s="160">
        <v>45.5</v>
      </c>
      <c r="T50" s="160">
        <v>43</v>
      </c>
      <c r="U50" s="160">
        <v>44.3</v>
      </c>
      <c r="V50" s="160">
        <v>43.1</v>
      </c>
      <c r="W50" s="160">
        <v>42.6</v>
      </c>
      <c r="X50" s="160">
        <v>44.9</v>
      </c>
      <c r="Y50" s="160">
        <v>45.1</v>
      </c>
      <c r="Z50" s="160">
        <v>44.8</v>
      </c>
      <c r="AA50" s="160">
        <v>44.9</v>
      </c>
      <c r="AB50" s="160">
        <v>42.5</v>
      </c>
      <c r="AC50" s="160">
        <v>43.2</v>
      </c>
      <c r="AD50" s="140">
        <v>43.1</v>
      </c>
      <c r="AF50" s="24" t="s">
        <v>32</v>
      </c>
      <c r="AG50" s="25"/>
      <c r="AI50" s="49"/>
      <c r="AJ50" s="49"/>
    </row>
    <row r="51" spans="1:37" hidden="1" x14ac:dyDescent="0.25">
      <c r="C51" s="82"/>
      <c r="D51" s="83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F51" s="18"/>
      <c r="AG51" s="19"/>
      <c r="AI51" s="49"/>
      <c r="AJ51" s="49"/>
    </row>
    <row r="52" spans="1:37" ht="15.75" hidden="1" thickBot="1" x14ac:dyDescent="0.3">
      <c r="C52" s="82"/>
      <c r="D52" s="83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F52" s="18"/>
      <c r="AG52" s="19"/>
      <c r="AI52" s="49"/>
      <c r="AJ52" s="49"/>
    </row>
    <row r="53" spans="1:37" ht="15.75" hidden="1" thickBot="1" x14ac:dyDescent="0.3">
      <c r="A53" s="20" t="s">
        <v>28</v>
      </c>
      <c r="B53" s="21" t="s">
        <v>51</v>
      </c>
      <c r="C53" s="82"/>
      <c r="D53" s="83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F53" s="18"/>
      <c r="AG53" s="19"/>
      <c r="AI53" s="49"/>
      <c r="AJ53" s="49"/>
    </row>
    <row r="54" spans="1:37" hidden="1" x14ac:dyDescent="0.25">
      <c r="A54" s="172" t="s">
        <v>30</v>
      </c>
      <c r="B54" s="50" t="s">
        <v>75</v>
      </c>
      <c r="C54" s="79" t="s">
        <v>97</v>
      </c>
      <c r="D54" s="139" t="s">
        <v>145</v>
      </c>
      <c r="E54" s="154">
        <v>56.691310403942992</v>
      </c>
      <c r="F54" s="154">
        <v>53.187019268053668</v>
      </c>
      <c r="G54" s="154">
        <v>50.870229413249376</v>
      </c>
      <c r="H54" s="154">
        <v>53.812294459903875</v>
      </c>
      <c r="I54" s="154">
        <v>53.278228904903322</v>
      </c>
      <c r="J54" s="154">
        <v>52.384703058832251</v>
      </c>
      <c r="K54" s="154">
        <v>52.0276257695417</v>
      </c>
      <c r="L54" s="154">
        <v>52.873997769077008</v>
      </c>
      <c r="M54" s="154">
        <v>53.783916354717952</v>
      </c>
      <c r="N54" s="154">
        <v>54.314001861076143</v>
      </c>
      <c r="O54" s="154">
        <v>55.953643842196911</v>
      </c>
      <c r="P54" s="154">
        <v>52.506951587103302</v>
      </c>
      <c r="Q54" s="154">
        <v>54.670463309011097</v>
      </c>
      <c r="R54" s="154">
        <v>55.411803378421475</v>
      </c>
      <c r="S54" s="154">
        <v>57.099727308141802</v>
      </c>
      <c r="T54" s="154">
        <v>54.090159328608458</v>
      </c>
      <c r="U54" s="154">
        <v>56.182225365393677</v>
      </c>
      <c r="V54" s="154">
        <v>53.484177544484403</v>
      </c>
      <c r="W54" s="154">
        <v>50.338037535096788</v>
      </c>
      <c r="X54" s="154">
        <v>56.078180222491049</v>
      </c>
      <c r="Y54" s="154">
        <v>51.720340038392941</v>
      </c>
      <c r="Z54" s="154">
        <v>52.515363664584122</v>
      </c>
      <c r="AA54" s="154">
        <v>53.389580983013687</v>
      </c>
      <c r="AB54" s="154">
        <v>54.738926105046538</v>
      </c>
      <c r="AC54" s="154">
        <v>51.521017563927707</v>
      </c>
      <c r="AD54" s="154">
        <v>52.652422702980552</v>
      </c>
      <c r="AF54" s="24" t="s">
        <v>32</v>
      </c>
      <c r="AG54" s="25"/>
      <c r="AI54" s="1">
        <f t="shared" ref="AI54:AI59" si="6">+MIN(E54:AD54)</f>
        <v>50.338037535096788</v>
      </c>
      <c r="AJ54" s="1">
        <f t="shared" ref="AJ54:AJ59" si="7">+MAX(E54:AD54)</f>
        <v>57.099727308141802</v>
      </c>
    </row>
    <row r="55" spans="1:37" hidden="1" x14ac:dyDescent="0.25">
      <c r="A55" s="173"/>
      <c r="B55" s="47" t="s">
        <v>76</v>
      </c>
      <c r="C55" s="79" t="s">
        <v>97</v>
      </c>
      <c r="D55" s="139" t="s">
        <v>145</v>
      </c>
      <c r="E55" s="154">
        <v>14.259086672879775</v>
      </c>
      <c r="F55" s="154">
        <v>18.799536641872944</v>
      </c>
      <c r="G55" s="154">
        <v>22.450666331585555</v>
      </c>
      <c r="H55" s="154">
        <v>16.773678097653587</v>
      </c>
      <c r="I55" s="154">
        <v>18.163882727505921</v>
      </c>
      <c r="J55" s="154">
        <v>17.073934787527072</v>
      </c>
      <c r="K55" s="154">
        <v>20.552284330456793</v>
      </c>
      <c r="L55" s="154">
        <v>23.615562258980564</v>
      </c>
      <c r="M55" s="154">
        <v>20.16911124174764</v>
      </c>
      <c r="N55" s="154">
        <v>18.325810011034203</v>
      </c>
      <c r="O55" s="154">
        <v>21.662226057020462</v>
      </c>
      <c r="P55" s="154">
        <v>21.326337181885521</v>
      </c>
      <c r="Q55" s="154">
        <v>12.484484193874255</v>
      </c>
      <c r="R55" s="154">
        <v>6.8562611489971923</v>
      </c>
      <c r="S55" s="154">
        <v>6.3984645679104668</v>
      </c>
      <c r="T55" s="154">
        <v>5.284989380973502</v>
      </c>
      <c r="U55" s="154">
        <v>5.7697015859198606</v>
      </c>
      <c r="V55" s="154">
        <v>8.6148216247551002</v>
      </c>
      <c r="W55" s="154">
        <v>6.2918475386877271</v>
      </c>
      <c r="X55" s="154">
        <v>5.0277270938427963</v>
      </c>
      <c r="Y55" s="154">
        <v>20.80306318004358</v>
      </c>
      <c r="Z55" s="154">
        <v>21.136898602280308</v>
      </c>
      <c r="AA55" s="154">
        <v>20.591450420163916</v>
      </c>
      <c r="AB55" s="154">
        <v>7.1192250894606568</v>
      </c>
      <c r="AC55" s="154">
        <v>5.9818847731210383</v>
      </c>
      <c r="AD55" s="154">
        <v>15.983063181366965</v>
      </c>
      <c r="AF55" s="24" t="s">
        <v>32</v>
      </c>
      <c r="AG55" s="25"/>
      <c r="AI55" s="1">
        <f t="shared" si="6"/>
        <v>5.0277270938427963</v>
      </c>
      <c r="AJ55" s="1">
        <f t="shared" si="7"/>
        <v>23.615562258980564</v>
      </c>
    </row>
    <row r="56" spans="1:37" hidden="1" x14ac:dyDescent="0.25">
      <c r="A56" s="173"/>
      <c r="B56" s="47" t="s">
        <v>77</v>
      </c>
      <c r="C56" s="79" t="s">
        <v>97</v>
      </c>
      <c r="D56" s="137"/>
      <c r="E56" s="138"/>
      <c r="F56" s="138"/>
      <c r="G56" s="138"/>
      <c r="H56" s="138"/>
      <c r="I56" s="138"/>
      <c r="J56" s="138"/>
      <c r="K56" s="138"/>
      <c r="L56" s="138"/>
      <c r="M56" s="138"/>
      <c r="N56" s="138"/>
      <c r="O56" s="138"/>
      <c r="P56" s="138"/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8"/>
      <c r="AF56" s="24" t="s">
        <v>32</v>
      </c>
      <c r="AG56" s="25"/>
      <c r="AI56" s="1">
        <f t="shared" si="6"/>
        <v>0</v>
      </c>
      <c r="AJ56" s="1">
        <f t="shared" si="7"/>
        <v>0</v>
      </c>
    </row>
    <row r="57" spans="1:37" hidden="1" x14ac:dyDescent="0.25">
      <c r="A57" s="173"/>
      <c r="B57" s="47" t="s">
        <v>78</v>
      </c>
      <c r="C57" s="79" t="s">
        <v>97</v>
      </c>
      <c r="D57" s="137"/>
      <c r="E57" s="138"/>
      <c r="F57" s="138"/>
      <c r="G57" s="138"/>
      <c r="H57" s="138"/>
      <c r="I57" s="138"/>
      <c r="J57" s="138"/>
      <c r="K57" s="138"/>
      <c r="L57" s="138"/>
      <c r="M57" s="138"/>
      <c r="N57" s="138"/>
      <c r="O57" s="138"/>
      <c r="P57" s="138"/>
      <c r="Q57" s="138"/>
      <c r="R57" s="138"/>
      <c r="S57" s="138"/>
      <c r="T57" s="138"/>
      <c r="U57" s="138"/>
      <c r="V57" s="138"/>
      <c r="W57" s="138"/>
      <c r="X57" s="138"/>
      <c r="Y57" s="138"/>
      <c r="Z57" s="138"/>
      <c r="AA57" s="138"/>
      <c r="AB57" s="138"/>
      <c r="AC57" s="138"/>
      <c r="AD57" s="138"/>
      <c r="AF57" s="24" t="s">
        <v>32</v>
      </c>
      <c r="AG57" s="25"/>
      <c r="AI57" s="1">
        <f t="shared" si="6"/>
        <v>0</v>
      </c>
      <c r="AJ57" s="1">
        <f t="shared" si="7"/>
        <v>0</v>
      </c>
    </row>
    <row r="58" spans="1:37" hidden="1" x14ac:dyDescent="0.25">
      <c r="A58" s="173"/>
      <c r="B58" s="47" t="s">
        <v>52</v>
      </c>
      <c r="C58" s="93" t="s">
        <v>98</v>
      </c>
      <c r="D58" s="137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F58" s="24" t="s">
        <v>32</v>
      </c>
      <c r="AG58" s="25"/>
      <c r="AI58" s="1">
        <f t="shared" si="6"/>
        <v>0</v>
      </c>
      <c r="AJ58" s="1">
        <f t="shared" si="7"/>
        <v>0</v>
      </c>
    </row>
    <row r="59" spans="1:37" ht="15.75" hidden="1" thickBot="1" x14ac:dyDescent="0.3">
      <c r="A59" s="174"/>
      <c r="B59" s="47" t="s">
        <v>79</v>
      </c>
      <c r="C59" s="93" t="s">
        <v>98</v>
      </c>
      <c r="D59" s="137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F59" s="24" t="s">
        <v>32</v>
      </c>
      <c r="AG59" s="25"/>
      <c r="AI59" s="1">
        <f t="shared" si="6"/>
        <v>0</v>
      </c>
      <c r="AJ59" s="1">
        <f t="shared" si="7"/>
        <v>0</v>
      </c>
    </row>
    <row r="60" spans="1:37" ht="15.75" x14ac:dyDescent="0.25">
      <c r="B60" s="132" t="s">
        <v>130</v>
      </c>
      <c r="D60" s="10"/>
      <c r="AF60" s="18"/>
      <c r="AG60" s="19"/>
    </row>
    <row r="61" spans="1:37" x14ac:dyDescent="0.25">
      <c r="D61" s="10"/>
      <c r="AF61" s="18"/>
      <c r="AG61" s="19"/>
    </row>
    <row r="62" spans="1:37" x14ac:dyDescent="0.25">
      <c r="D62" s="10"/>
      <c r="AF62" s="18"/>
      <c r="AG62" s="19"/>
    </row>
    <row r="63" spans="1:37" x14ac:dyDescent="0.25">
      <c r="D63" s="10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AF63" s="18"/>
      <c r="AG63" s="19"/>
    </row>
    <row r="64" spans="1:37" x14ac:dyDescent="0.25">
      <c r="D64" s="10"/>
      <c r="E64" s="7" t="s">
        <v>53</v>
      </c>
      <c r="F64" s="7" t="s">
        <v>54</v>
      </c>
      <c r="G64" s="7" t="s">
        <v>55</v>
      </c>
      <c r="I64" s="72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51"/>
      <c r="X64" s="51"/>
      <c r="Y64" s="51"/>
      <c r="Z64" s="51"/>
      <c r="AA64" s="51"/>
      <c r="AB64" s="51"/>
      <c r="AC64" s="51"/>
      <c r="AD64" s="51"/>
      <c r="AF64" s="6"/>
      <c r="AG64" s="6"/>
      <c r="AH64" s="6"/>
      <c r="AK64" s="6"/>
    </row>
    <row r="65" spans="1:72" ht="22.5" x14ac:dyDescent="0.25">
      <c r="B65" s="109" t="s">
        <v>101</v>
      </c>
      <c r="C65" s="77" t="s">
        <v>95</v>
      </c>
      <c r="D65" s="78" t="s">
        <v>96</v>
      </c>
      <c r="E65" s="136"/>
      <c r="F65" s="76" t="str">
        <f>+IF($E$65=BS78,BT78,IF($E$65=BS79,BT79,IF($E$65=BS80,BT80,IF($E$65=BS81,BT81,IF($E$65=BS82,BT82,IF($E$65=BS83,BT83,IF($E$65=BS84,BT84,IF($E$65=BS85,BT85,IF($E$65=BS86,BT86,IF($E$65=BS87,BT87,IF($E$65=BS88,BT88,IF($E$65=BS89,BT89,IF($E$65=BS90,BT90,IF($E$65=BS91,BT91,IF($E$65=BS92,BT92,IF($E$65=BS93,BT93,IF($E$65=BS94,BT94,IF($E$65=BS95,BT95,IF($E$65=BS96,BT96,IF($E$65=BS97,BT97,""))))))))))))))))))))</f>
        <v/>
      </c>
      <c r="G65" s="76" t="str">
        <f>+IF(E65="","",BS103)</f>
        <v/>
      </c>
      <c r="I65" s="72"/>
      <c r="J65" s="72"/>
      <c r="K65" s="72" t="str">
        <f>CONCATENATE("Pop. per classi di età - ",E65)</f>
        <v xml:space="preserve">Pop. per classi di età - </v>
      </c>
      <c r="L65" s="72"/>
      <c r="M65" s="72"/>
      <c r="N65" s="126"/>
      <c r="O65" s="72" t="str">
        <f>CONCATENATE("Pop. per classi di età - ",F65)</f>
        <v xml:space="preserve">Pop. per classi di età - </v>
      </c>
      <c r="P65" s="72"/>
      <c r="Q65" s="72"/>
      <c r="R65" s="126"/>
      <c r="S65" s="72" t="str">
        <f>CONCATENATE("Pop. per classi di età - ",G65)</f>
        <v xml:space="preserve">Pop. per classi di età - </v>
      </c>
      <c r="T65" s="72"/>
      <c r="U65" s="72"/>
      <c r="V65" s="126"/>
      <c r="W65" s="51"/>
      <c r="X65" s="51"/>
      <c r="Y65" s="51"/>
      <c r="Z65" s="51"/>
      <c r="AA65" s="51"/>
      <c r="AB65" s="51"/>
      <c r="AC65" s="51"/>
      <c r="AD65" s="51"/>
      <c r="AF65" s="6"/>
      <c r="AG65" s="6"/>
      <c r="AH65" s="6"/>
      <c r="AK65" s="6"/>
    </row>
    <row r="66" spans="1:72" x14ac:dyDescent="0.25">
      <c r="D66" s="10"/>
      <c r="E66" s="61"/>
      <c r="F66" s="61"/>
      <c r="G66" s="61"/>
      <c r="I66" s="72"/>
      <c r="J66" s="72"/>
      <c r="K66" s="72"/>
      <c r="L66" s="72" t="s">
        <v>83</v>
      </c>
      <c r="M66" s="72" t="s">
        <v>84</v>
      </c>
      <c r="N66" s="126"/>
      <c r="O66" s="72"/>
      <c r="P66" s="72" t="s">
        <v>83</v>
      </c>
      <c r="Q66" s="72" t="s">
        <v>84</v>
      </c>
      <c r="R66" s="126"/>
      <c r="S66" s="72"/>
      <c r="T66" s="72" t="s">
        <v>83</v>
      </c>
      <c r="U66" s="72" t="s">
        <v>84</v>
      </c>
      <c r="V66" s="126"/>
      <c r="W66" s="51"/>
      <c r="X66" s="51"/>
      <c r="Y66" s="51"/>
      <c r="Z66" s="51"/>
      <c r="AA66" s="51"/>
      <c r="AB66" s="51"/>
      <c r="AC66" s="51"/>
      <c r="AD66" s="51"/>
      <c r="AF66" s="6"/>
      <c r="AG66" s="6"/>
      <c r="AH66" s="6"/>
      <c r="AK66" s="6"/>
    </row>
    <row r="67" spans="1:72" x14ac:dyDescent="0.25">
      <c r="A67" s="8">
        <v>4</v>
      </c>
      <c r="B67" s="60" t="s">
        <v>118</v>
      </c>
      <c r="C67" s="94" t="str">
        <f>IF(E$65="","",HLOOKUP(C$65,$B$3:$AG$59,$A67,0))</f>
        <v/>
      </c>
      <c r="D67" s="95" t="str">
        <f>IF(E$65="","",HLOOKUP(D$65,$B$3:$AG$59,$A67,0))</f>
        <v/>
      </c>
      <c r="E67" s="65" t="str">
        <f>IF(E$65="","",HLOOKUP(E$65,$B$3:$AG$59,$A67,0))</f>
        <v/>
      </c>
      <c r="F67" s="65" t="str">
        <f t="shared" ref="F67:G72" si="8">IF(F$65="","",HLOOKUP(F$65,$B$3:$AG$59,$A67,0))</f>
        <v/>
      </c>
      <c r="G67" s="65" t="str">
        <f t="shared" si="8"/>
        <v/>
      </c>
      <c r="I67" s="72"/>
      <c r="J67" s="72"/>
      <c r="K67" s="72" t="s">
        <v>85</v>
      </c>
      <c r="L67" s="73" t="e">
        <f t="shared" ref="L67:L72" si="9">+E67/100</f>
        <v>#VALUE!</v>
      </c>
      <c r="M67" s="73" t="e">
        <f>1-L67</f>
        <v>#VALUE!</v>
      </c>
      <c r="N67" s="72"/>
      <c r="O67" s="72" t="s">
        <v>85</v>
      </c>
      <c r="P67" s="73" t="e">
        <f t="shared" ref="P67:P72" si="10">+F67/100</f>
        <v>#VALUE!</v>
      </c>
      <c r="Q67" s="73" t="e">
        <f>1-P67</f>
        <v>#VALUE!</v>
      </c>
      <c r="R67" s="72"/>
      <c r="S67" s="72" t="s">
        <v>85</v>
      </c>
      <c r="T67" s="73" t="e">
        <f t="shared" ref="T67:T72" si="11">+G67/100</f>
        <v>#VALUE!</v>
      </c>
      <c r="U67" s="73" t="e">
        <f>1-T67</f>
        <v>#VALUE!</v>
      </c>
      <c r="V67" s="72"/>
      <c r="AF67" s="18"/>
      <c r="AG67" s="19"/>
    </row>
    <row r="68" spans="1:72" x14ac:dyDescent="0.25">
      <c r="A68" s="8">
        <v>5</v>
      </c>
      <c r="B68" s="60" t="s">
        <v>119</v>
      </c>
      <c r="C68" s="94" t="str">
        <f t="shared" ref="C68:C72" si="12">IF(E$65="","",HLOOKUP(C$65,$B$3:$AG$59,$A68,0))</f>
        <v/>
      </c>
      <c r="D68" s="95" t="str">
        <f t="shared" ref="D68:D72" si="13">IF(F$65="","",HLOOKUP(D$65,$B$3:$AG$59,$A68,0))</f>
        <v/>
      </c>
      <c r="E68" s="65" t="str">
        <f t="shared" ref="E68:E72" si="14">IF(E$65="","",HLOOKUP(E$65,$B$3:$AG$59,$A68,0))</f>
        <v/>
      </c>
      <c r="F68" s="65" t="str">
        <f t="shared" si="8"/>
        <v/>
      </c>
      <c r="G68" s="65" t="str">
        <f t="shared" si="8"/>
        <v/>
      </c>
      <c r="I68" s="72"/>
      <c r="J68" s="72"/>
      <c r="K68" s="72" t="s">
        <v>86</v>
      </c>
      <c r="L68" s="73" t="e">
        <f t="shared" si="9"/>
        <v>#VALUE!</v>
      </c>
      <c r="M68" s="73" t="e">
        <f t="shared" ref="M68:M72" si="15">1-L68</f>
        <v>#VALUE!</v>
      </c>
      <c r="N68" s="72"/>
      <c r="O68" s="72" t="s">
        <v>86</v>
      </c>
      <c r="P68" s="73" t="e">
        <f t="shared" si="10"/>
        <v>#VALUE!</v>
      </c>
      <c r="Q68" s="73" t="e">
        <f t="shared" ref="Q68:Q72" si="16">1-P68</f>
        <v>#VALUE!</v>
      </c>
      <c r="R68" s="72"/>
      <c r="S68" s="72" t="s">
        <v>86</v>
      </c>
      <c r="T68" s="73" t="e">
        <f t="shared" si="11"/>
        <v>#VALUE!</v>
      </c>
      <c r="U68" s="73" t="e">
        <f t="shared" ref="U68:U72" si="17">1-T68</f>
        <v>#VALUE!</v>
      </c>
      <c r="V68" s="72"/>
      <c r="AF68" s="18"/>
      <c r="AG68" s="19"/>
    </row>
    <row r="69" spans="1:72" x14ac:dyDescent="0.25">
      <c r="A69" s="8">
        <v>6</v>
      </c>
      <c r="B69" s="60" t="s">
        <v>120</v>
      </c>
      <c r="C69" s="94" t="str">
        <f t="shared" si="12"/>
        <v/>
      </c>
      <c r="D69" s="95" t="str">
        <f t="shared" si="13"/>
        <v/>
      </c>
      <c r="E69" s="65" t="str">
        <f t="shared" si="14"/>
        <v/>
      </c>
      <c r="F69" s="65" t="str">
        <f t="shared" si="8"/>
        <v/>
      </c>
      <c r="G69" s="65" t="str">
        <f t="shared" si="8"/>
        <v/>
      </c>
      <c r="I69" s="72"/>
      <c r="J69" s="72"/>
      <c r="K69" s="72" t="s">
        <v>87</v>
      </c>
      <c r="L69" s="73" t="e">
        <f t="shared" si="9"/>
        <v>#VALUE!</v>
      </c>
      <c r="M69" s="73" t="e">
        <f t="shared" si="15"/>
        <v>#VALUE!</v>
      </c>
      <c r="N69" s="72"/>
      <c r="O69" s="72" t="s">
        <v>87</v>
      </c>
      <c r="P69" s="73" t="e">
        <f t="shared" si="10"/>
        <v>#VALUE!</v>
      </c>
      <c r="Q69" s="73" t="e">
        <f t="shared" si="16"/>
        <v>#VALUE!</v>
      </c>
      <c r="R69" s="72"/>
      <c r="S69" s="72" t="s">
        <v>87</v>
      </c>
      <c r="T69" s="73" t="e">
        <f t="shared" si="11"/>
        <v>#VALUE!</v>
      </c>
      <c r="U69" s="73" t="e">
        <f t="shared" si="17"/>
        <v>#VALUE!</v>
      </c>
      <c r="V69" s="72"/>
      <c r="AF69" s="18"/>
      <c r="AG69" s="19"/>
    </row>
    <row r="70" spans="1:72" x14ac:dyDescent="0.25">
      <c r="A70" s="8">
        <v>7</v>
      </c>
      <c r="B70" s="60" t="s">
        <v>121</v>
      </c>
      <c r="C70" s="94" t="str">
        <f t="shared" si="12"/>
        <v/>
      </c>
      <c r="D70" s="95" t="str">
        <f t="shared" si="13"/>
        <v/>
      </c>
      <c r="E70" s="65" t="str">
        <f t="shared" si="14"/>
        <v/>
      </c>
      <c r="F70" s="65" t="str">
        <f t="shared" si="8"/>
        <v/>
      </c>
      <c r="G70" s="65" t="str">
        <f t="shared" si="8"/>
        <v/>
      </c>
      <c r="I70" s="72"/>
      <c r="J70" s="72"/>
      <c r="K70" s="72" t="s">
        <v>88</v>
      </c>
      <c r="L70" s="73" t="e">
        <f t="shared" si="9"/>
        <v>#VALUE!</v>
      </c>
      <c r="M70" s="73" t="e">
        <f t="shared" si="15"/>
        <v>#VALUE!</v>
      </c>
      <c r="N70" s="72"/>
      <c r="O70" s="72" t="s">
        <v>88</v>
      </c>
      <c r="P70" s="73" t="e">
        <f t="shared" si="10"/>
        <v>#VALUE!</v>
      </c>
      <c r="Q70" s="73" t="e">
        <f t="shared" si="16"/>
        <v>#VALUE!</v>
      </c>
      <c r="R70" s="72"/>
      <c r="S70" s="72" t="s">
        <v>88</v>
      </c>
      <c r="T70" s="73" t="e">
        <f t="shared" si="11"/>
        <v>#VALUE!</v>
      </c>
      <c r="U70" s="73" t="e">
        <f t="shared" si="17"/>
        <v>#VALUE!</v>
      </c>
      <c r="V70" s="72"/>
      <c r="AF70" s="18"/>
      <c r="AG70" s="19"/>
    </row>
    <row r="71" spans="1:72" x14ac:dyDescent="0.25">
      <c r="A71" s="8">
        <v>8</v>
      </c>
      <c r="B71" s="60" t="s">
        <v>122</v>
      </c>
      <c r="C71" s="94" t="str">
        <f t="shared" si="12"/>
        <v/>
      </c>
      <c r="D71" s="95" t="str">
        <f t="shared" si="13"/>
        <v/>
      </c>
      <c r="E71" s="65" t="str">
        <f t="shared" si="14"/>
        <v/>
      </c>
      <c r="F71" s="65" t="str">
        <f t="shared" si="8"/>
        <v/>
      </c>
      <c r="G71" s="65" t="str">
        <f t="shared" si="8"/>
        <v/>
      </c>
      <c r="I71" s="72"/>
      <c r="J71" s="72"/>
      <c r="K71" s="72" t="s">
        <v>89</v>
      </c>
      <c r="L71" s="73" t="e">
        <f t="shared" si="9"/>
        <v>#VALUE!</v>
      </c>
      <c r="M71" s="73" t="e">
        <f t="shared" si="15"/>
        <v>#VALUE!</v>
      </c>
      <c r="N71" s="127"/>
      <c r="O71" s="72" t="s">
        <v>89</v>
      </c>
      <c r="P71" s="73" t="e">
        <f t="shared" si="10"/>
        <v>#VALUE!</v>
      </c>
      <c r="Q71" s="73" t="e">
        <f t="shared" si="16"/>
        <v>#VALUE!</v>
      </c>
      <c r="R71" s="72"/>
      <c r="S71" s="72" t="s">
        <v>89</v>
      </c>
      <c r="T71" s="73" t="e">
        <f t="shared" si="11"/>
        <v>#VALUE!</v>
      </c>
      <c r="U71" s="73" t="e">
        <f t="shared" si="17"/>
        <v>#VALUE!</v>
      </c>
      <c r="V71" s="72"/>
      <c r="AF71" s="18"/>
      <c r="AG71" s="19"/>
    </row>
    <row r="72" spans="1:72" x14ac:dyDescent="0.25">
      <c r="A72" s="8">
        <v>9</v>
      </c>
      <c r="B72" s="60" t="s">
        <v>123</v>
      </c>
      <c r="C72" s="94" t="str">
        <f t="shared" si="12"/>
        <v/>
      </c>
      <c r="D72" s="95" t="str">
        <f t="shared" si="13"/>
        <v/>
      </c>
      <c r="E72" s="65" t="str">
        <f t="shared" si="14"/>
        <v/>
      </c>
      <c r="F72" s="65" t="str">
        <f t="shared" si="8"/>
        <v/>
      </c>
      <c r="G72" s="65" t="str">
        <f t="shared" si="8"/>
        <v/>
      </c>
      <c r="I72" s="72"/>
      <c r="J72" s="72"/>
      <c r="K72" s="72" t="s">
        <v>90</v>
      </c>
      <c r="L72" s="73" t="e">
        <f t="shared" si="9"/>
        <v>#VALUE!</v>
      </c>
      <c r="M72" s="73" t="e">
        <f t="shared" si="15"/>
        <v>#VALUE!</v>
      </c>
      <c r="N72" s="127"/>
      <c r="O72" s="72" t="s">
        <v>90</v>
      </c>
      <c r="P72" s="73" t="e">
        <f t="shared" si="10"/>
        <v>#VALUE!</v>
      </c>
      <c r="Q72" s="73" t="e">
        <f t="shared" si="16"/>
        <v>#VALUE!</v>
      </c>
      <c r="R72" s="72"/>
      <c r="S72" s="72" t="s">
        <v>90</v>
      </c>
      <c r="T72" s="73" t="e">
        <f t="shared" si="11"/>
        <v>#VALUE!</v>
      </c>
      <c r="U72" s="73" t="e">
        <f t="shared" si="17"/>
        <v>#VALUE!</v>
      </c>
      <c r="V72" s="72"/>
      <c r="AF72" s="18"/>
      <c r="AG72" s="19"/>
    </row>
    <row r="73" spans="1:72" x14ac:dyDescent="0.25">
      <c r="A73" s="8">
        <v>10</v>
      </c>
      <c r="C73" s="96"/>
      <c r="D73" s="97"/>
      <c r="E73" s="62"/>
      <c r="F73" s="62"/>
      <c r="G73" s="62"/>
      <c r="AF73" s="18"/>
      <c r="AG73" s="19"/>
    </row>
    <row r="74" spans="1:72" x14ac:dyDescent="0.25">
      <c r="A74" s="8">
        <v>11</v>
      </c>
      <c r="C74" s="97"/>
      <c r="D74" s="97"/>
      <c r="E74" s="62"/>
      <c r="F74" s="62"/>
      <c r="G74" s="62"/>
      <c r="AF74" s="18"/>
      <c r="AG74" s="19"/>
    </row>
    <row r="75" spans="1:72" x14ac:dyDescent="0.25">
      <c r="A75" s="8">
        <v>12</v>
      </c>
      <c r="C75" s="97"/>
      <c r="D75" s="97"/>
      <c r="E75" s="62"/>
      <c r="F75" s="62"/>
      <c r="G75" s="62"/>
      <c r="AF75" s="18"/>
      <c r="AG75" s="19"/>
    </row>
    <row r="76" spans="1:72" x14ac:dyDescent="0.25">
      <c r="A76" s="8">
        <v>13</v>
      </c>
      <c r="B76" s="68" t="s">
        <v>39</v>
      </c>
      <c r="C76" s="94" t="str">
        <f t="shared" ref="C76:C102" si="18">IF(E$65="","",HLOOKUP(C$65,$B$3:$AG$59,$A76,0))</f>
        <v/>
      </c>
      <c r="D76" s="95" t="str">
        <f t="shared" ref="D76:D102" si="19">IF(E$65="","",HLOOKUP(D$65,$B$3:$AG$59,$A76,0))</f>
        <v/>
      </c>
      <c r="E76" s="66" t="str">
        <f t="shared" ref="E76:G102" si="20">IF(E$65="","",HLOOKUP(E$65,$B$3:$AG$59,$A76,0))</f>
        <v/>
      </c>
      <c r="F76" s="66" t="str">
        <f t="shared" si="20"/>
        <v/>
      </c>
      <c r="G76" s="66" t="str">
        <f t="shared" si="20"/>
        <v/>
      </c>
      <c r="AF76" s="18"/>
      <c r="AG76" s="19"/>
    </row>
    <row r="77" spans="1:72" x14ac:dyDescent="0.25">
      <c r="A77" s="8">
        <v>14</v>
      </c>
      <c r="B77" s="69" t="s">
        <v>40</v>
      </c>
      <c r="C77" s="94" t="str">
        <f t="shared" si="18"/>
        <v/>
      </c>
      <c r="D77" s="95" t="str">
        <f t="shared" si="19"/>
        <v/>
      </c>
      <c r="E77" s="66" t="str">
        <f t="shared" si="20"/>
        <v/>
      </c>
      <c r="F77" s="66" t="str">
        <f t="shared" si="20"/>
        <v/>
      </c>
      <c r="G77" s="66" t="str">
        <f t="shared" si="20"/>
        <v/>
      </c>
      <c r="AF77" s="18"/>
      <c r="AG77" s="19"/>
    </row>
    <row r="78" spans="1:72" x14ac:dyDescent="0.25">
      <c r="A78" s="8">
        <v>15</v>
      </c>
      <c r="B78" s="70" t="s">
        <v>41</v>
      </c>
      <c r="C78" s="94" t="str">
        <f t="shared" si="18"/>
        <v/>
      </c>
      <c r="D78" s="95" t="str">
        <f t="shared" si="19"/>
        <v/>
      </c>
      <c r="E78" s="66" t="str">
        <f t="shared" si="20"/>
        <v/>
      </c>
      <c r="F78" s="66" t="str">
        <f t="shared" si="20"/>
        <v/>
      </c>
      <c r="G78" s="66" t="str">
        <f t="shared" si="20"/>
        <v/>
      </c>
      <c r="AF78" s="18"/>
      <c r="AG78" s="19"/>
      <c r="BS78" s="52" t="s">
        <v>0</v>
      </c>
      <c r="BT78" s="53" t="s">
        <v>20</v>
      </c>
    </row>
    <row r="79" spans="1:72" x14ac:dyDescent="0.25">
      <c r="A79" s="8">
        <v>16</v>
      </c>
      <c r="B79" s="68" t="s">
        <v>109</v>
      </c>
      <c r="C79" s="94" t="str">
        <f t="shared" si="18"/>
        <v/>
      </c>
      <c r="D79" s="95" t="str">
        <f t="shared" si="19"/>
        <v/>
      </c>
      <c r="E79" s="66" t="str">
        <f t="shared" si="20"/>
        <v/>
      </c>
      <c r="F79" s="66" t="str">
        <f t="shared" si="20"/>
        <v/>
      </c>
      <c r="G79" s="66" t="str">
        <f t="shared" si="20"/>
        <v/>
      </c>
      <c r="AF79" s="18"/>
      <c r="AG79" s="19"/>
      <c r="BS79" s="54" t="s">
        <v>1</v>
      </c>
      <c r="BT79" s="55" t="s">
        <v>20</v>
      </c>
    </row>
    <row r="80" spans="1:72" x14ac:dyDescent="0.25">
      <c r="A80" s="8">
        <v>17</v>
      </c>
      <c r="B80" s="69" t="s">
        <v>110</v>
      </c>
      <c r="C80" s="94" t="str">
        <f t="shared" si="18"/>
        <v/>
      </c>
      <c r="D80" s="95" t="str">
        <f t="shared" si="19"/>
        <v/>
      </c>
      <c r="E80" s="66" t="str">
        <f t="shared" si="20"/>
        <v/>
      </c>
      <c r="F80" s="66" t="str">
        <f t="shared" si="20"/>
        <v/>
      </c>
      <c r="G80" s="66" t="str">
        <f t="shared" si="20"/>
        <v/>
      </c>
      <c r="AF80" s="18"/>
      <c r="AG80" s="19"/>
      <c r="BS80" s="54" t="s">
        <v>2</v>
      </c>
      <c r="BT80" s="55" t="s">
        <v>20</v>
      </c>
    </row>
    <row r="81" spans="1:72" x14ac:dyDescent="0.25">
      <c r="A81" s="8">
        <v>18</v>
      </c>
      <c r="B81" s="70" t="s">
        <v>111</v>
      </c>
      <c r="C81" s="94" t="str">
        <f t="shared" si="18"/>
        <v/>
      </c>
      <c r="D81" s="95" t="str">
        <f t="shared" si="19"/>
        <v/>
      </c>
      <c r="E81" s="66" t="str">
        <f t="shared" si="20"/>
        <v/>
      </c>
      <c r="F81" s="66" t="str">
        <f t="shared" si="20"/>
        <v/>
      </c>
      <c r="G81" s="66" t="str">
        <f t="shared" si="20"/>
        <v/>
      </c>
      <c r="I81" s="72" t="str">
        <f>+CONCATENATE("POPOLAZIONE - ",E65)</f>
        <v xml:space="preserve">POPOLAZIONE - </v>
      </c>
      <c r="J81" s="72"/>
      <c r="K81" s="72"/>
      <c r="L81" s="72"/>
      <c r="M81" s="72"/>
      <c r="N81" s="72" t="str">
        <f>+CONCATENATE("POPOLAZIONE - ",F65)</f>
        <v xml:space="preserve">POPOLAZIONE - </v>
      </c>
      <c r="O81" s="72"/>
      <c r="P81" s="72"/>
      <c r="Q81" s="72"/>
      <c r="R81" s="72" t="str">
        <f>+CONCATENATE("POPOLAZIONE - ",G65)</f>
        <v xml:space="preserve">POPOLAZIONE - </v>
      </c>
      <c r="S81" s="72"/>
      <c r="T81" s="72"/>
      <c r="AF81" s="18"/>
      <c r="AG81" s="19"/>
      <c r="BS81" s="56" t="s">
        <v>3</v>
      </c>
      <c r="BT81" s="57" t="s">
        <v>20</v>
      </c>
    </row>
    <row r="82" spans="1:72" x14ac:dyDescent="0.25">
      <c r="A82" s="8">
        <v>19</v>
      </c>
      <c r="B82" s="68" t="s">
        <v>112</v>
      </c>
      <c r="C82" s="94" t="str">
        <f t="shared" si="18"/>
        <v/>
      </c>
      <c r="D82" s="95" t="str">
        <f t="shared" si="19"/>
        <v/>
      </c>
      <c r="E82" s="66" t="str">
        <f t="shared" si="20"/>
        <v/>
      </c>
      <c r="F82" s="66" t="str">
        <f t="shared" si="20"/>
        <v/>
      </c>
      <c r="G82" s="66" t="str">
        <f t="shared" si="20"/>
        <v/>
      </c>
      <c r="I82" s="72" t="s">
        <v>84</v>
      </c>
      <c r="J82" s="72" t="s">
        <v>83</v>
      </c>
      <c r="K82" s="72"/>
      <c r="L82" s="72"/>
      <c r="M82" s="72"/>
      <c r="N82" s="72" t="s">
        <v>84</v>
      </c>
      <c r="O82" s="72" t="s">
        <v>83</v>
      </c>
      <c r="P82" s="72"/>
      <c r="Q82" s="72"/>
      <c r="R82" s="72" t="s">
        <v>84</v>
      </c>
      <c r="S82" s="72" t="s">
        <v>83</v>
      </c>
      <c r="T82" s="72"/>
      <c r="AF82" s="18"/>
      <c r="AG82" s="19"/>
      <c r="BS82" s="52" t="s">
        <v>4</v>
      </c>
      <c r="BT82" s="53" t="s">
        <v>21</v>
      </c>
    </row>
    <row r="83" spans="1:72" x14ac:dyDescent="0.25">
      <c r="A83" s="8">
        <v>20</v>
      </c>
      <c r="B83" s="69" t="s">
        <v>113</v>
      </c>
      <c r="C83" s="94" t="str">
        <f t="shared" si="18"/>
        <v/>
      </c>
      <c r="D83" s="95" t="str">
        <f t="shared" si="19"/>
        <v/>
      </c>
      <c r="E83" s="66" t="str">
        <f t="shared" si="20"/>
        <v/>
      </c>
      <c r="F83" s="66" t="str">
        <f t="shared" si="20"/>
        <v/>
      </c>
      <c r="G83" s="66" t="str">
        <f t="shared" si="20"/>
        <v/>
      </c>
      <c r="I83" s="127" t="e">
        <f>+E76/E78</f>
        <v>#VALUE!</v>
      </c>
      <c r="J83" s="127" t="e">
        <f>+E77/E78</f>
        <v>#VALUE!</v>
      </c>
      <c r="K83" s="72"/>
      <c r="L83" s="72"/>
      <c r="M83" s="72"/>
      <c r="N83" s="127" t="e">
        <f>+F76/F78</f>
        <v>#VALUE!</v>
      </c>
      <c r="O83" s="127" t="e">
        <f>+F77/F78</f>
        <v>#VALUE!</v>
      </c>
      <c r="P83" s="72"/>
      <c r="Q83" s="72"/>
      <c r="R83" s="127" t="e">
        <f>+G76/G78</f>
        <v>#VALUE!</v>
      </c>
      <c r="S83" s="127" t="e">
        <f>+G77/G78</f>
        <v>#VALUE!</v>
      </c>
      <c r="T83" s="72"/>
      <c r="AF83" s="18"/>
      <c r="AG83" s="19"/>
      <c r="BS83" s="54" t="s">
        <v>5</v>
      </c>
      <c r="BT83" s="55" t="s">
        <v>21</v>
      </c>
    </row>
    <row r="84" spans="1:72" x14ac:dyDescent="0.25">
      <c r="A84" s="8">
        <v>21</v>
      </c>
      <c r="B84" s="70" t="s">
        <v>114</v>
      </c>
      <c r="C84" s="94" t="str">
        <f t="shared" si="18"/>
        <v/>
      </c>
      <c r="D84" s="95" t="str">
        <f t="shared" si="19"/>
        <v/>
      </c>
      <c r="E84" s="66" t="str">
        <f t="shared" si="20"/>
        <v/>
      </c>
      <c r="F84" s="66" t="str">
        <f t="shared" si="20"/>
        <v/>
      </c>
      <c r="G84" s="66" t="str">
        <f t="shared" si="20"/>
        <v/>
      </c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  <c r="AF84" s="18"/>
      <c r="AG84" s="19"/>
      <c r="BS84" s="54" t="s">
        <v>6</v>
      </c>
      <c r="BT84" s="55" t="s">
        <v>21</v>
      </c>
    </row>
    <row r="85" spans="1:72" x14ac:dyDescent="0.25">
      <c r="A85" s="8">
        <v>22</v>
      </c>
      <c r="B85" s="68" t="s">
        <v>60</v>
      </c>
      <c r="C85" s="94" t="str">
        <f t="shared" si="18"/>
        <v/>
      </c>
      <c r="D85" s="95" t="str">
        <f t="shared" si="19"/>
        <v/>
      </c>
      <c r="E85" s="66" t="str">
        <f t="shared" si="20"/>
        <v/>
      </c>
      <c r="F85" s="66" t="str">
        <f t="shared" si="20"/>
        <v/>
      </c>
      <c r="G85" s="66" t="str">
        <f t="shared" si="20"/>
        <v/>
      </c>
      <c r="AF85" s="18"/>
      <c r="AG85" s="19"/>
      <c r="BS85" s="56" t="s">
        <v>7</v>
      </c>
      <c r="BT85" s="57" t="s">
        <v>21</v>
      </c>
    </row>
    <row r="86" spans="1:72" x14ac:dyDescent="0.25">
      <c r="A86" s="8">
        <v>23</v>
      </c>
      <c r="B86" s="69" t="s">
        <v>61</v>
      </c>
      <c r="C86" s="94" t="str">
        <f t="shared" si="18"/>
        <v/>
      </c>
      <c r="D86" s="95" t="str">
        <f t="shared" si="19"/>
        <v/>
      </c>
      <c r="E86" s="66" t="str">
        <f t="shared" si="20"/>
        <v/>
      </c>
      <c r="F86" s="66" t="str">
        <f t="shared" si="20"/>
        <v/>
      </c>
      <c r="G86" s="66" t="str">
        <f t="shared" si="20"/>
        <v/>
      </c>
      <c r="AF86" s="18"/>
      <c r="AG86" s="19"/>
      <c r="BS86" s="52" t="s">
        <v>8</v>
      </c>
      <c r="BT86" s="53" t="s">
        <v>22</v>
      </c>
    </row>
    <row r="87" spans="1:72" x14ac:dyDescent="0.25">
      <c r="A87" s="8">
        <v>24</v>
      </c>
      <c r="B87" s="70" t="s">
        <v>62</v>
      </c>
      <c r="C87" s="94" t="str">
        <f t="shared" si="18"/>
        <v/>
      </c>
      <c r="D87" s="95" t="str">
        <f t="shared" si="19"/>
        <v/>
      </c>
      <c r="E87" s="66" t="str">
        <f t="shared" si="20"/>
        <v/>
      </c>
      <c r="F87" s="66" t="str">
        <f t="shared" si="20"/>
        <v/>
      </c>
      <c r="G87" s="66" t="str">
        <f t="shared" si="20"/>
        <v/>
      </c>
      <c r="AF87" s="18"/>
      <c r="AG87" s="19"/>
      <c r="BS87" s="54" t="s">
        <v>9</v>
      </c>
      <c r="BT87" s="55" t="s">
        <v>22</v>
      </c>
    </row>
    <row r="88" spans="1:72" x14ac:dyDescent="0.25">
      <c r="A88" s="8">
        <v>25</v>
      </c>
      <c r="B88" s="68" t="s">
        <v>63</v>
      </c>
      <c r="C88" s="94" t="str">
        <f t="shared" si="18"/>
        <v/>
      </c>
      <c r="D88" s="95" t="str">
        <f t="shared" si="19"/>
        <v/>
      </c>
      <c r="E88" s="66" t="str">
        <f t="shared" si="20"/>
        <v/>
      </c>
      <c r="F88" s="66" t="str">
        <f t="shared" si="20"/>
        <v/>
      </c>
      <c r="G88" s="66" t="str">
        <f t="shared" si="20"/>
        <v/>
      </c>
      <c r="AF88" s="18"/>
      <c r="AG88" s="19"/>
      <c r="BS88" s="54" t="s">
        <v>10</v>
      </c>
      <c r="BT88" s="55" t="s">
        <v>22</v>
      </c>
    </row>
    <row r="89" spans="1:72" x14ac:dyDescent="0.25">
      <c r="A89" s="8">
        <v>26</v>
      </c>
      <c r="B89" s="69" t="s">
        <v>64</v>
      </c>
      <c r="C89" s="94" t="str">
        <f t="shared" si="18"/>
        <v/>
      </c>
      <c r="D89" s="95" t="str">
        <f t="shared" si="19"/>
        <v/>
      </c>
      <c r="E89" s="66" t="str">
        <f t="shared" si="20"/>
        <v/>
      </c>
      <c r="F89" s="66" t="str">
        <f t="shared" si="20"/>
        <v/>
      </c>
      <c r="G89" s="66" t="str">
        <f t="shared" si="20"/>
        <v/>
      </c>
      <c r="AF89" s="18"/>
      <c r="AG89" s="19"/>
      <c r="BS89" s="56" t="s">
        <v>11</v>
      </c>
      <c r="BT89" s="57" t="s">
        <v>22</v>
      </c>
    </row>
    <row r="90" spans="1:72" x14ac:dyDescent="0.25">
      <c r="A90" s="8">
        <v>27</v>
      </c>
      <c r="B90" s="70" t="s">
        <v>65</v>
      </c>
      <c r="C90" s="94" t="str">
        <f t="shared" si="18"/>
        <v/>
      </c>
      <c r="D90" s="95" t="str">
        <f t="shared" si="19"/>
        <v/>
      </c>
      <c r="E90" s="66" t="str">
        <f t="shared" si="20"/>
        <v/>
      </c>
      <c r="F90" s="66" t="str">
        <f t="shared" si="20"/>
        <v/>
      </c>
      <c r="G90" s="66" t="str">
        <f t="shared" si="20"/>
        <v/>
      </c>
      <c r="AF90" s="18"/>
      <c r="AG90" s="19"/>
      <c r="BS90" s="52" t="s">
        <v>12</v>
      </c>
      <c r="BT90" s="53" t="s">
        <v>23</v>
      </c>
    </row>
    <row r="91" spans="1:72" x14ac:dyDescent="0.25">
      <c r="A91" s="8">
        <v>28</v>
      </c>
      <c r="B91" s="68" t="s">
        <v>66</v>
      </c>
      <c r="C91" s="94" t="str">
        <f t="shared" si="18"/>
        <v/>
      </c>
      <c r="D91" s="95" t="str">
        <f t="shared" si="19"/>
        <v/>
      </c>
      <c r="E91" s="66" t="str">
        <f t="shared" si="20"/>
        <v/>
      </c>
      <c r="F91" s="66" t="str">
        <f t="shared" si="20"/>
        <v/>
      </c>
      <c r="G91" s="66" t="str">
        <f t="shared" si="20"/>
        <v/>
      </c>
      <c r="AF91" s="18"/>
      <c r="AG91" s="19"/>
      <c r="BS91" s="54" t="s">
        <v>13</v>
      </c>
      <c r="BT91" s="55" t="s">
        <v>23</v>
      </c>
    </row>
    <row r="92" spans="1:72" x14ac:dyDescent="0.25">
      <c r="A92" s="8">
        <v>29</v>
      </c>
      <c r="B92" s="69" t="s">
        <v>67</v>
      </c>
      <c r="C92" s="94" t="str">
        <f t="shared" si="18"/>
        <v/>
      </c>
      <c r="D92" s="95" t="str">
        <f t="shared" si="19"/>
        <v/>
      </c>
      <c r="E92" s="66" t="str">
        <f t="shared" si="20"/>
        <v/>
      </c>
      <c r="F92" s="66" t="str">
        <f t="shared" si="20"/>
        <v/>
      </c>
      <c r="G92" s="66" t="str">
        <f t="shared" si="20"/>
        <v/>
      </c>
      <c r="AF92" s="18"/>
      <c r="AG92" s="19"/>
      <c r="BS92" s="54" t="s">
        <v>14</v>
      </c>
      <c r="BT92" s="55" t="s">
        <v>23</v>
      </c>
    </row>
    <row r="93" spans="1:72" x14ac:dyDescent="0.25">
      <c r="A93" s="8">
        <v>30</v>
      </c>
      <c r="B93" s="70" t="s">
        <v>68</v>
      </c>
      <c r="C93" s="94" t="str">
        <f t="shared" si="18"/>
        <v/>
      </c>
      <c r="D93" s="95" t="str">
        <f t="shared" si="19"/>
        <v/>
      </c>
      <c r="E93" s="66" t="str">
        <f t="shared" si="20"/>
        <v/>
      </c>
      <c r="F93" s="66" t="str">
        <f t="shared" si="20"/>
        <v/>
      </c>
      <c r="G93" s="66" t="str">
        <f t="shared" si="20"/>
        <v/>
      </c>
      <c r="AF93" s="18"/>
      <c r="AG93" s="19"/>
      <c r="BS93" s="54" t="s">
        <v>15</v>
      </c>
      <c r="BT93" s="55" t="s">
        <v>23</v>
      </c>
    </row>
    <row r="94" spans="1:72" x14ac:dyDescent="0.25">
      <c r="A94" s="8">
        <v>31</v>
      </c>
      <c r="B94" s="68" t="s">
        <v>45</v>
      </c>
      <c r="C94" s="94" t="str">
        <f t="shared" si="18"/>
        <v/>
      </c>
      <c r="D94" s="95" t="str">
        <f t="shared" si="19"/>
        <v/>
      </c>
      <c r="E94" s="66" t="str">
        <f t="shared" si="20"/>
        <v/>
      </c>
      <c r="F94" s="66" t="str">
        <f t="shared" si="20"/>
        <v/>
      </c>
      <c r="G94" s="66" t="str">
        <f t="shared" si="20"/>
        <v/>
      </c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18"/>
      <c r="AG94" s="19"/>
      <c r="BS94" s="54" t="s">
        <v>16</v>
      </c>
      <c r="BT94" s="55" t="s">
        <v>23</v>
      </c>
    </row>
    <row r="95" spans="1:72" x14ac:dyDescent="0.25">
      <c r="A95" s="8">
        <v>32</v>
      </c>
      <c r="B95" s="69" t="s">
        <v>46</v>
      </c>
      <c r="C95" s="94" t="str">
        <f t="shared" si="18"/>
        <v/>
      </c>
      <c r="D95" s="95" t="str">
        <f t="shared" si="19"/>
        <v/>
      </c>
      <c r="E95" s="66" t="str">
        <f t="shared" si="20"/>
        <v/>
      </c>
      <c r="F95" s="66" t="str">
        <f t="shared" si="20"/>
        <v/>
      </c>
      <c r="G95" s="66" t="str">
        <f t="shared" si="20"/>
        <v/>
      </c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  <c r="AA95" s="72"/>
      <c r="AB95" s="72"/>
      <c r="AC95" s="72"/>
      <c r="AD95" s="72"/>
      <c r="AE95" s="72"/>
      <c r="AF95" s="18"/>
      <c r="AG95" s="19"/>
      <c r="BS95" s="56" t="s">
        <v>17</v>
      </c>
      <c r="BT95" s="57" t="s">
        <v>23</v>
      </c>
    </row>
    <row r="96" spans="1:72" x14ac:dyDescent="0.25">
      <c r="A96" s="8">
        <v>33</v>
      </c>
      <c r="B96" s="70" t="s">
        <v>47</v>
      </c>
      <c r="C96" s="94" t="str">
        <f t="shared" si="18"/>
        <v/>
      </c>
      <c r="D96" s="95" t="str">
        <f t="shared" si="19"/>
        <v/>
      </c>
      <c r="E96" s="66" t="str">
        <f t="shared" si="20"/>
        <v/>
      </c>
      <c r="F96" s="66" t="str">
        <f t="shared" si="20"/>
        <v/>
      </c>
      <c r="G96" s="66" t="str">
        <f t="shared" si="20"/>
        <v/>
      </c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18"/>
      <c r="AG96" s="19"/>
      <c r="BS96" s="52" t="s">
        <v>18</v>
      </c>
      <c r="BT96" s="53" t="s">
        <v>24</v>
      </c>
    </row>
    <row r="97" spans="1:72" x14ac:dyDescent="0.25">
      <c r="A97" s="8">
        <v>34</v>
      </c>
      <c r="B97" s="68" t="s">
        <v>48</v>
      </c>
      <c r="C97" s="94" t="str">
        <f t="shared" si="18"/>
        <v/>
      </c>
      <c r="D97" s="95" t="str">
        <f t="shared" si="19"/>
        <v/>
      </c>
      <c r="E97" s="66" t="str">
        <f t="shared" si="20"/>
        <v/>
      </c>
      <c r="F97" s="66" t="str">
        <f t="shared" si="20"/>
        <v/>
      </c>
      <c r="G97" s="66" t="str">
        <f t="shared" si="20"/>
        <v/>
      </c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  <c r="AE97" s="72"/>
      <c r="AF97" s="18"/>
      <c r="AG97" s="19"/>
      <c r="BS97" s="56" t="s">
        <v>19</v>
      </c>
      <c r="BT97" s="57" t="s">
        <v>24</v>
      </c>
    </row>
    <row r="98" spans="1:72" x14ac:dyDescent="0.25">
      <c r="A98" s="8">
        <v>35</v>
      </c>
      <c r="B98" s="69" t="s">
        <v>49</v>
      </c>
      <c r="C98" s="94" t="str">
        <f t="shared" si="18"/>
        <v/>
      </c>
      <c r="D98" s="95" t="str">
        <f t="shared" si="19"/>
        <v/>
      </c>
      <c r="E98" s="66" t="str">
        <f t="shared" si="20"/>
        <v/>
      </c>
      <c r="F98" s="66" t="str">
        <f t="shared" si="20"/>
        <v/>
      </c>
      <c r="G98" s="66" t="str">
        <f t="shared" si="20"/>
        <v/>
      </c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18"/>
      <c r="AG98" s="19"/>
      <c r="BS98" s="58" t="s">
        <v>20</v>
      </c>
    </row>
    <row r="99" spans="1:72" x14ac:dyDescent="0.25">
      <c r="A99" s="8">
        <v>36</v>
      </c>
      <c r="B99" s="70" t="s">
        <v>50</v>
      </c>
      <c r="C99" s="94" t="str">
        <f t="shared" si="18"/>
        <v/>
      </c>
      <c r="D99" s="95" t="str">
        <f t="shared" si="19"/>
        <v/>
      </c>
      <c r="E99" s="66" t="str">
        <f t="shared" si="20"/>
        <v/>
      </c>
      <c r="F99" s="66" t="str">
        <f t="shared" si="20"/>
        <v/>
      </c>
      <c r="G99" s="66" t="str">
        <f t="shared" si="20"/>
        <v/>
      </c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72"/>
      <c r="AA99" s="72"/>
      <c r="AB99" s="72"/>
      <c r="AC99" s="72"/>
      <c r="AD99" s="72"/>
      <c r="AE99" s="72"/>
      <c r="AF99" s="18"/>
      <c r="AG99" s="19"/>
      <c r="BS99" s="58" t="s">
        <v>21</v>
      </c>
    </row>
    <row r="100" spans="1:72" x14ac:dyDescent="0.25">
      <c r="A100" s="8">
        <v>37</v>
      </c>
      <c r="B100" s="71" t="s">
        <v>80</v>
      </c>
      <c r="C100" s="94" t="str">
        <f t="shared" si="18"/>
        <v/>
      </c>
      <c r="D100" s="95" t="str">
        <f t="shared" si="19"/>
        <v/>
      </c>
      <c r="E100" s="66" t="str">
        <f t="shared" si="20"/>
        <v/>
      </c>
      <c r="F100" s="66" t="str">
        <f t="shared" si="20"/>
        <v/>
      </c>
      <c r="G100" s="66" t="str">
        <f t="shared" si="20"/>
        <v/>
      </c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  <c r="AA100" s="72"/>
      <c r="AB100" s="72"/>
      <c r="AC100" s="72"/>
      <c r="AD100" s="72"/>
      <c r="AE100" s="72"/>
      <c r="AF100" s="18"/>
      <c r="AG100" s="19"/>
      <c r="BS100" s="58" t="s">
        <v>22</v>
      </c>
    </row>
    <row r="101" spans="1:72" x14ac:dyDescent="0.25">
      <c r="A101" s="8">
        <v>38</v>
      </c>
      <c r="B101" s="71" t="s">
        <v>81</v>
      </c>
      <c r="C101" s="94" t="str">
        <f t="shared" si="18"/>
        <v/>
      </c>
      <c r="D101" s="95" t="str">
        <f t="shared" si="19"/>
        <v/>
      </c>
      <c r="E101" s="66" t="str">
        <f t="shared" si="20"/>
        <v/>
      </c>
      <c r="F101" s="66" t="str">
        <f t="shared" si="20"/>
        <v/>
      </c>
      <c r="G101" s="66" t="str">
        <f t="shared" si="20"/>
        <v/>
      </c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72"/>
      <c r="AA101" s="72"/>
      <c r="AB101" s="72"/>
      <c r="AC101" s="72"/>
      <c r="AD101" s="72"/>
      <c r="AE101" s="72"/>
      <c r="AF101" s="18"/>
      <c r="AG101" s="19"/>
      <c r="BS101" s="58" t="s">
        <v>23</v>
      </c>
    </row>
    <row r="102" spans="1:72" x14ac:dyDescent="0.25">
      <c r="A102" s="8">
        <v>39</v>
      </c>
      <c r="B102" s="71" t="s">
        <v>82</v>
      </c>
      <c r="C102" s="94" t="str">
        <f t="shared" si="18"/>
        <v/>
      </c>
      <c r="D102" s="95" t="str">
        <f t="shared" si="19"/>
        <v/>
      </c>
      <c r="E102" s="65" t="str">
        <f t="shared" si="20"/>
        <v/>
      </c>
      <c r="F102" s="65" t="str">
        <f t="shared" si="20"/>
        <v/>
      </c>
      <c r="G102" s="65" t="str">
        <f t="shared" si="20"/>
        <v/>
      </c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  <c r="AA102" s="72"/>
      <c r="AB102" s="72"/>
      <c r="AC102" s="72"/>
      <c r="AD102" s="72"/>
      <c r="AE102" s="72"/>
      <c r="AF102" s="18"/>
      <c r="AG102" s="19"/>
      <c r="BS102" s="58" t="s">
        <v>24</v>
      </c>
    </row>
    <row r="103" spans="1:72" x14ac:dyDescent="0.25">
      <c r="A103" s="8">
        <v>40</v>
      </c>
      <c r="C103" s="97"/>
      <c r="D103" s="97"/>
      <c r="E103" s="62"/>
      <c r="F103" s="62"/>
      <c r="G103" s="62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72"/>
      <c r="AA103" s="72"/>
      <c r="AB103" s="72"/>
      <c r="AC103" s="72"/>
      <c r="AD103" s="72"/>
      <c r="AE103" s="72"/>
      <c r="AF103" s="18"/>
      <c r="AG103" s="19"/>
      <c r="BS103" s="59" t="s">
        <v>25</v>
      </c>
    </row>
    <row r="104" spans="1:72" x14ac:dyDescent="0.25">
      <c r="A104" s="8">
        <v>41</v>
      </c>
      <c r="C104" s="97"/>
      <c r="D104" s="97"/>
      <c r="E104" s="62"/>
      <c r="F104" s="62"/>
      <c r="G104" s="62"/>
      <c r="H104" s="72"/>
      <c r="I104" s="162" t="s">
        <v>93</v>
      </c>
      <c r="J104" s="162" t="s">
        <v>94</v>
      </c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  <c r="AA104" s="72"/>
      <c r="AB104" s="72"/>
      <c r="AC104" s="72"/>
      <c r="AD104" s="72"/>
      <c r="AE104" s="72"/>
      <c r="AF104" s="18"/>
      <c r="AG104" s="19"/>
    </row>
    <row r="105" spans="1:72" x14ac:dyDescent="0.25">
      <c r="A105" s="8">
        <v>42</v>
      </c>
      <c r="B105" s="67" t="s">
        <v>138</v>
      </c>
      <c r="C105" s="94" t="str">
        <f t="shared" ref="C105:C110" si="21">IF(E$65="","",HLOOKUP(C$65,$B$3:$AG$59,$A105,0))</f>
        <v/>
      </c>
      <c r="D105" s="95" t="str">
        <f t="shared" ref="D105:D110" si="22">IF(E$65="","",HLOOKUP(D$65,$B$3:$AG$59,$A105,0))</f>
        <v/>
      </c>
      <c r="E105" s="65" t="str">
        <f t="shared" ref="E105:G116" si="23">IF(E$65="","",HLOOKUP(E$65,$B$3:$AG$59,$A105,0))</f>
        <v/>
      </c>
      <c r="F105" s="65" t="str">
        <f t="shared" si="23"/>
        <v/>
      </c>
      <c r="G105" s="65" t="str">
        <f t="shared" si="23"/>
        <v/>
      </c>
      <c r="H105" s="72"/>
      <c r="I105" s="163">
        <f>+AI44</f>
        <v>28.453869315381176</v>
      </c>
      <c r="J105" s="163">
        <f>+AJ44</f>
        <v>41.971994049409815</v>
      </c>
      <c r="K105" s="72" t="str">
        <f>+CONCATENATE("INDICE DI CARICO DI CURA - Cfr. ",$E$65,"-",$F$65,"-",$G$65)</f>
        <v>INDICE DI CARICO DI CURA - Cfr. --</v>
      </c>
      <c r="L105" s="72"/>
      <c r="M105" s="72"/>
      <c r="N105" s="72"/>
      <c r="O105" s="72"/>
      <c r="P105" s="72"/>
      <c r="Q105" s="72"/>
      <c r="R105" s="72"/>
      <c r="S105" s="72"/>
      <c r="T105" s="72"/>
      <c r="U105" s="72"/>
      <c r="V105" s="72"/>
      <c r="W105" s="72"/>
      <c r="X105" s="72"/>
      <c r="Y105" s="72"/>
      <c r="Z105" s="72"/>
      <c r="AA105" s="72"/>
      <c r="AB105" s="72"/>
      <c r="AC105" s="72"/>
      <c r="AD105" s="72"/>
      <c r="AE105" s="72"/>
      <c r="AF105" s="18"/>
      <c r="AG105" s="19"/>
    </row>
    <row r="106" spans="1:72" x14ac:dyDescent="0.25">
      <c r="A106" s="8">
        <v>43</v>
      </c>
      <c r="B106" s="67" t="s">
        <v>136</v>
      </c>
      <c r="C106" s="94" t="str">
        <f t="shared" si="21"/>
        <v/>
      </c>
      <c r="D106" s="95" t="str">
        <f t="shared" si="22"/>
        <v/>
      </c>
      <c r="E106" s="65" t="str">
        <f t="shared" si="23"/>
        <v/>
      </c>
      <c r="F106" s="65" t="str">
        <f t="shared" si="23"/>
        <v/>
      </c>
      <c r="G106" s="65" t="str">
        <f t="shared" si="23"/>
        <v/>
      </c>
      <c r="H106" s="72"/>
      <c r="I106" s="164">
        <f t="shared" ref="I106:J106" si="24">+AI45</f>
        <v>25.643526384899257</v>
      </c>
      <c r="J106" s="164">
        <f t="shared" si="24"/>
        <v>45.64819499496641</v>
      </c>
      <c r="K106" s="72" t="str">
        <f>+CONCATENATE("INDICE DI DIPENDENZA DEGLI ANZIANI - Cfr. ",$E$65,"-",$F$65,"-",$G$65)</f>
        <v>INDICE DI DIPENDENZA DEGLI ANZIANI - Cfr. --</v>
      </c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2"/>
      <c r="AA106" s="72"/>
      <c r="AB106" s="72"/>
      <c r="AC106" s="72"/>
      <c r="AD106" s="72"/>
      <c r="AE106" s="72"/>
      <c r="AF106" s="18"/>
      <c r="AG106" s="19"/>
    </row>
    <row r="107" spans="1:72" ht="25.5" x14ac:dyDescent="0.25">
      <c r="A107" s="8">
        <v>44</v>
      </c>
      <c r="B107" s="67" t="s">
        <v>140</v>
      </c>
      <c r="C107" s="94" t="str">
        <f t="shared" si="21"/>
        <v/>
      </c>
      <c r="D107" s="95" t="str">
        <f t="shared" si="22"/>
        <v/>
      </c>
      <c r="E107" s="65" t="str">
        <f t="shared" si="23"/>
        <v/>
      </c>
      <c r="F107" s="65" t="str">
        <f t="shared" si="23"/>
        <v/>
      </c>
      <c r="G107" s="65" t="str">
        <f t="shared" si="23"/>
        <v/>
      </c>
      <c r="H107" s="72"/>
      <c r="I107" s="164">
        <f t="shared" ref="I107:J107" si="25">+AI46</f>
        <v>49.086427466607738</v>
      </c>
      <c r="J107" s="164">
        <f t="shared" si="25"/>
        <v>64.710550466783999</v>
      </c>
      <c r="K107" s="72" t="str">
        <f>+CONCATENATE("INDICE DI DIPENDENZA STRUTTURALE - Cfr. ",$E$65,"-",$F$65,"-",$G$65)</f>
        <v>INDICE DI DIPENDENZA STRUTTURALE - Cfr. --</v>
      </c>
      <c r="L107" s="72"/>
      <c r="M107" s="72"/>
      <c r="N107" s="72"/>
      <c r="O107" s="72"/>
      <c r="P107" s="72"/>
      <c r="Q107" s="72"/>
      <c r="R107" s="72"/>
      <c r="S107" s="72"/>
      <c r="T107" s="72"/>
      <c r="U107" s="72"/>
      <c r="V107" s="72"/>
      <c r="W107" s="72"/>
      <c r="X107" s="72"/>
      <c r="Y107" s="72"/>
      <c r="Z107" s="72"/>
      <c r="AA107" s="72"/>
      <c r="AB107" s="72"/>
      <c r="AC107" s="72"/>
      <c r="AD107" s="72"/>
      <c r="AE107" s="72"/>
      <c r="AF107" s="18"/>
      <c r="AG107" s="19"/>
    </row>
    <row r="108" spans="1:72" x14ac:dyDescent="0.25">
      <c r="A108" s="8">
        <v>45</v>
      </c>
      <c r="B108" s="67" t="s">
        <v>139</v>
      </c>
      <c r="C108" s="94" t="str">
        <f t="shared" si="21"/>
        <v/>
      </c>
      <c r="D108" s="95" t="str">
        <f t="shared" si="22"/>
        <v/>
      </c>
      <c r="E108" s="65" t="str">
        <f t="shared" si="23"/>
        <v/>
      </c>
      <c r="F108" s="65" t="str">
        <f t="shared" si="23"/>
        <v/>
      </c>
      <c r="G108" s="65" t="str">
        <f t="shared" si="23"/>
        <v/>
      </c>
      <c r="H108" s="72"/>
      <c r="I108" s="164">
        <f t="shared" ref="I108:J108" si="26">+AI47</f>
        <v>109.38717138941405</v>
      </c>
      <c r="J108" s="164">
        <f t="shared" si="26"/>
        <v>239.4677565553439</v>
      </c>
      <c r="K108" s="72" t="str">
        <f>+CONCATENATE("INDICE DI VECCHIAIA - Cfr. ",$E$65,"-",$F$65,"-",$G$65)</f>
        <v>INDICE DI VECCHIAIA - Cfr. --</v>
      </c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72"/>
      <c r="AA108" s="72"/>
      <c r="AB108" s="72"/>
      <c r="AC108" s="72"/>
      <c r="AD108" s="72"/>
      <c r="AE108" s="72"/>
      <c r="AF108" s="18"/>
      <c r="AG108" s="19"/>
    </row>
    <row r="109" spans="1:72" x14ac:dyDescent="0.25">
      <c r="A109" s="8">
        <v>46</v>
      </c>
      <c r="B109" s="67" t="s">
        <v>115</v>
      </c>
      <c r="C109" s="94" t="str">
        <f t="shared" si="21"/>
        <v/>
      </c>
      <c r="D109" s="95" t="str">
        <f t="shared" si="22"/>
        <v/>
      </c>
      <c r="E109" s="66" t="str">
        <f t="shared" si="23"/>
        <v/>
      </c>
      <c r="F109" s="66" t="str">
        <f t="shared" si="23"/>
        <v/>
      </c>
      <c r="G109" s="66" t="str">
        <f t="shared" si="23"/>
        <v/>
      </c>
      <c r="I109" s="164">
        <f t="shared" ref="I109" si="27">+AI48</f>
        <v>232</v>
      </c>
      <c r="J109" s="164">
        <f t="shared" ref="J109" si="28">+AJ48</f>
        <v>88288</v>
      </c>
      <c r="K109" s="72" t="str">
        <f>+CONCATENATE("ETÀ MEDIA - Cfr. ",$E$65,"-",$F$65,"-",$G$65)</f>
        <v>ETÀ MEDIA - Cfr. --</v>
      </c>
      <c r="L109" s="72"/>
      <c r="M109" s="72"/>
      <c r="N109" s="72"/>
      <c r="AF109" s="18"/>
      <c r="AG109" s="19"/>
    </row>
    <row r="110" spans="1:72" x14ac:dyDescent="0.25">
      <c r="A110" s="8">
        <v>47</v>
      </c>
      <c r="B110" s="67" t="s">
        <v>143</v>
      </c>
      <c r="C110" s="94" t="str">
        <f t="shared" si="21"/>
        <v/>
      </c>
      <c r="D110" s="95" t="str">
        <f t="shared" si="22"/>
        <v/>
      </c>
      <c r="E110" s="66" t="str">
        <f t="shared" si="23"/>
        <v/>
      </c>
      <c r="F110" s="66" t="str">
        <f t="shared" si="23"/>
        <v/>
      </c>
      <c r="G110" s="66" t="str">
        <f t="shared" si="23"/>
        <v/>
      </c>
      <c r="I110" s="161"/>
      <c r="J110" s="161"/>
      <c r="K110" s="72"/>
      <c r="L110" s="72"/>
      <c r="M110" s="72"/>
      <c r="N110" s="72"/>
      <c r="O110" s="111"/>
      <c r="P110" s="111"/>
      <c r="Q110" s="111"/>
      <c r="R110" s="111"/>
      <c r="S110" s="111"/>
      <c r="T110" s="111"/>
      <c r="U110" s="111"/>
      <c r="V110" s="111"/>
      <c r="W110" s="111"/>
      <c r="X110" s="111"/>
      <c r="Y110" s="111"/>
      <c r="Z110" s="111"/>
      <c r="AF110" s="18"/>
      <c r="AG110" s="19"/>
    </row>
    <row r="111" spans="1:72" x14ac:dyDescent="0.25">
      <c r="A111" s="8">
        <v>48</v>
      </c>
      <c r="B111" s="67" t="s">
        <v>144</v>
      </c>
      <c r="C111" s="94" t="str">
        <f t="shared" ref="C111" si="29">IF(E$65="","",HLOOKUP(C$65,$B$3:$AG$59,$A111,0))</f>
        <v/>
      </c>
      <c r="D111" s="95" t="str">
        <f t="shared" ref="D111" si="30">IF(E$65="","",HLOOKUP(D$65,$B$3:$AG$59,$A111,0))</f>
        <v/>
      </c>
      <c r="E111" s="65" t="str">
        <f t="shared" si="23"/>
        <v/>
      </c>
      <c r="F111" s="65" t="str">
        <f t="shared" si="23"/>
        <v/>
      </c>
      <c r="G111" s="65" t="str">
        <f t="shared" si="23"/>
        <v/>
      </c>
      <c r="I111" s="111"/>
      <c r="J111" s="111"/>
      <c r="K111" s="111"/>
      <c r="L111" s="111"/>
      <c r="M111" s="111"/>
      <c r="N111" s="111"/>
      <c r="O111" s="111"/>
      <c r="P111" s="111"/>
      <c r="Q111" s="111"/>
      <c r="R111" s="111"/>
      <c r="S111" s="111"/>
      <c r="T111" s="111"/>
      <c r="U111" s="111"/>
      <c r="V111" s="111"/>
      <c r="W111" s="111"/>
      <c r="X111" s="111"/>
      <c r="Y111" s="111"/>
      <c r="Z111" s="111"/>
      <c r="AF111" s="18"/>
      <c r="AG111" s="19"/>
    </row>
    <row r="112" spans="1:72" x14ac:dyDescent="0.25">
      <c r="A112" s="8">
        <v>49</v>
      </c>
      <c r="C112" s="97"/>
      <c r="D112" s="97"/>
      <c r="E112" s="62"/>
      <c r="F112" s="62"/>
      <c r="G112" s="62"/>
      <c r="I112" s="111"/>
      <c r="J112" s="128"/>
      <c r="K112" s="128"/>
      <c r="L112" s="128"/>
      <c r="M112" s="128"/>
      <c r="N112" s="128"/>
      <c r="O112" s="128"/>
      <c r="P112" s="128"/>
      <c r="Q112" s="128"/>
      <c r="R112" s="128"/>
      <c r="S112" s="128"/>
      <c r="T112" s="128"/>
      <c r="U112" s="128"/>
      <c r="V112" s="128"/>
      <c r="W112" s="128"/>
      <c r="X112" s="128"/>
      <c r="Y112" s="128"/>
      <c r="Z112" s="128"/>
      <c r="AA112" s="123"/>
      <c r="AB112" s="123"/>
      <c r="AF112" s="18"/>
      <c r="AG112" s="19"/>
    </row>
    <row r="113" spans="1:33" x14ac:dyDescent="0.25">
      <c r="A113" s="8">
        <v>50</v>
      </c>
      <c r="C113" s="97"/>
      <c r="D113" s="97"/>
      <c r="E113" s="62"/>
      <c r="F113" s="62"/>
      <c r="G113" s="62"/>
      <c r="I113" s="111"/>
      <c r="J113" s="123" t="str">
        <f>CONCATENATE("COMPOSIZIONE POPOLAZIONE STRANIERA PER GENERE - ",$E$65)</f>
        <v xml:space="preserve">COMPOSIZIONE POPOLAZIONE STRANIERA PER GENERE - </v>
      </c>
      <c r="K113" s="123"/>
      <c r="L113" s="123"/>
      <c r="M113" s="123"/>
      <c r="N113" s="123"/>
      <c r="O113" s="123"/>
      <c r="P113" s="123" t="str">
        <f>CONCATENATE("COMPOSIZIONE POPOLAZIONE STRANIERA PER GENERE - ",$F$65)</f>
        <v xml:space="preserve">COMPOSIZIONE POPOLAZIONE STRANIERA PER GENERE - </v>
      </c>
      <c r="Q113" s="123"/>
      <c r="R113" s="123"/>
      <c r="S113" s="123"/>
      <c r="T113" s="123"/>
      <c r="U113" s="123"/>
      <c r="V113" s="123" t="str">
        <f>CONCATENATE("COMPOSIZIONE POPOLAZIONE STRANIERA PER GENERE - ",$G$65)</f>
        <v xml:space="preserve">COMPOSIZIONE POPOLAZIONE STRANIERA PER GENERE - </v>
      </c>
      <c r="W113" s="123"/>
      <c r="X113" s="123"/>
      <c r="Y113" s="123"/>
      <c r="Z113" s="128"/>
      <c r="AA113" s="123"/>
      <c r="AB113" s="123"/>
      <c r="AF113" s="18"/>
      <c r="AG113" s="19"/>
    </row>
    <row r="114" spans="1:33" x14ac:dyDescent="0.25">
      <c r="A114" s="8">
        <v>51</v>
      </c>
      <c r="C114" s="97"/>
      <c r="D114" s="97"/>
      <c r="E114" s="62"/>
      <c r="F114" s="62"/>
      <c r="G114" s="62"/>
      <c r="I114" s="111"/>
      <c r="J114" s="123" t="s">
        <v>83</v>
      </c>
      <c r="K114" s="123" t="s">
        <v>84</v>
      </c>
      <c r="L114" s="123"/>
      <c r="M114" s="123"/>
      <c r="N114" s="123"/>
      <c r="O114" s="123"/>
      <c r="P114" s="123" t="s">
        <v>83</v>
      </c>
      <c r="Q114" s="123" t="s">
        <v>84</v>
      </c>
      <c r="R114" s="123"/>
      <c r="S114" s="123"/>
      <c r="T114" s="123"/>
      <c r="U114" s="123"/>
      <c r="V114" s="123" t="s">
        <v>83</v>
      </c>
      <c r="W114" s="123" t="s">
        <v>84</v>
      </c>
      <c r="X114" s="123"/>
      <c r="Y114" s="123"/>
      <c r="Z114" s="128"/>
      <c r="AA114" s="123"/>
      <c r="AB114" s="123"/>
      <c r="AF114" s="18"/>
      <c r="AG114" s="19"/>
    </row>
    <row r="115" spans="1:33" x14ac:dyDescent="0.25">
      <c r="A115" s="8">
        <v>52</v>
      </c>
      <c r="B115" s="74" t="s">
        <v>75</v>
      </c>
      <c r="C115" s="94" t="str">
        <f t="shared" ref="C115:C116" si="31">IF(E$65="","",HLOOKUP(C$65,$B$3:$AG$59,$A115,0))</f>
        <v/>
      </c>
      <c r="D115" s="133" t="str">
        <f>IF(E$65="","",HLOOKUP(D$65,$B$3:$AG$59,$A115,0))</f>
        <v/>
      </c>
      <c r="E115" s="65" t="str">
        <f t="shared" si="23"/>
        <v/>
      </c>
      <c r="F115" s="65" t="str">
        <f t="shared" si="23"/>
        <v/>
      </c>
      <c r="G115" s="65" t="str">
        <f t="shared" si="23"/>
        <v/>
      </c>
      <c r="I115" s="111"/>
      <c r="J115" s="129" t="e">
        <f>+E115/100</f>
        <v>#VALUE!</v>
      </c>
      <c r="K115" s="129" t="e">
        <f>1-J115</f>
        <v>#VALUE!</v>
      </c>
      <c r="L115" s="123"/>
      <c r="M115" s="123"/>
      <c r="N115" s="123"/>
      <c r="O115" s="123"/>
      <c r="P115" s="129" t="e">
        <f>+F115/100</f>
        <v>#VALUE!</v>
      </c>
      <c r="Q115" s="129" t="e">
        <f>1-P115</f>
        <v>#VALUE!</v>
      </c>
      <c r="R115" s="123"/>
      <c r="S115" s="123"/>
      <c r="T115" s="123"/>
      <c r="U115" s="123"/>
      <c r="V115" s="129" t="e">
        <f>+G115/100</f>
        <v>#VALUE!</v>
      </c>
      <c r="W115" s="129" t="e">
        <f>1-V115</f>
        <v>#VALUE!</v>
      </c>
      <c r="X115" s="123"/>
      <c r="Y115" s="123"/>
      <c r="Z115" s="128"/>
      <c r="AA115" s="123"/>
      <c r="AB115" s="123"/>
      <c r="AF115" s="18"/>
      <c r="AG115" s="19"/>
    </row>
    <row r="116" spans="1:33" x14ac:dyDescent="0.25">
      <c r="A116" s="8">
        <v>53</v>
      </c>
      <c r="B116" s="67" t="s">
        <v>76</v>
      </c>
      <c r="C116" s="94" t="str">
        <f t="shared" si="31"/>
        <v/>
      </c>
      <c r="D116" s="133" t="str">
        <f t="shared" ref="D116" si="32">IF(E$65="","",HLOOKUP(D$65,$B$3:$AG$59,$A116,0))</f>
        <v/>
      </c>
      <c r="E116" s="65" t="str">
        <f t="shared" si="23"/>
        <v/>
      </c>
      <c r="F116" s="65" t="str">
        <f t="shared" si="23"/>
        <v/>
      </c>
      <c r="G116" s="65" t="str">
        <f t="shared" si="23"/>
        <v/>
      </c>
      <c r="I116" s="111"/>
      <c r="J116" s="123"/>
      <c r="K116" s="123"/>
      <c r="L116" s="123"/>
      <c r="M116" s="123"/>
      <c r="N116" s="123"/>
      <c r="O116" s="123"/>
      <c r="P116" s="123"/>
      <c r="Q116" s="123"/>
      <c r="R116" s="123"/>
      <c r="S116" s="123"/>
      <c r="T116" s="123"/>
      <c r="U116" s="123"/>
      <c r="V116" s="123"/>
      <c r="W116" s="123"/>
      <c r="X116" s="123"/>
      <c r="Y116" s="123"/>
      <c r="Z116" s="128"/>
      <c r="AA116" s="123"/>
      <c r="AB116" s="123"/>
      <c r="AF116" s="18"/>
      <c r="AG116" s="19"/>
    </row>
    <row r="117" spans="1:33" x14ac:dyDescent="0.25">
      <c r="A117" s="8">
        <v>54</v>
      </c>
      <c r="E117" s="62"/>
      <c r="F117" s="62"/>
      <c r="G117" s="62"/>
      <c r="I117" s="111"/>
      <c r="J117" s="128"/>
      <c r="K117" s="128"/>
      <c r="L117" s="128"/>
      <c r="M117" s="128"/>
      <c r="N117" s="128"/>
      <c r="O117" s="128"/>
      <c r="P117" s="128"/>
      <c r="Q117" s="128"/>
      <c r="R117" s="128"/>
      <c r="S117" s="128"/>
      <c r="T117" s="128"/>
      <c r="U117" s="128"/>
      <c r="V117" s="128"/>
      <c r="W117" s="128"/>
      <c r="X117" s="128"/>
      <c r="Y117" s="128"/>
      <c r="Z117" s="128"/>
      <c r="AA117" s="123"/>
      <c r="AB117" s="123"/>
      <c r="AF117" s="18"/>
      <c r="AG117" s="19"/>
    </row>
    <row r="118" spans="1:33" x14ac:dyDescent="0.25">
      <c r="A118" s="8">
        <v>55</v>
      </c>
      <c r="B118" s="111"/>
      <c r="C118" s="130"/>
      <c r="D118" s="130"/>
      <c r="E118" s="131"/>
      <c r="F118" s="131"/>
      <c r="G118" s="131"/>
      <c r="H118" s="111"/>
      <c r="I118" s="111"/>
      <c r="J118" s="128"/>
      <c r="K118" s="128"/>
      <c r="L118" s="128"/>
      <c r="M118" s="128"/>
      <c r="N118" s="128"/>
      <c r="O118" s="128"/>
      <c r="P118" s="128"/>
      <c r="Q118" s="128"/>
      <c r="R118" s="128"/>
      <c r="S118" s="128"/>
      <c r="T118" s="128"/>
      <c r="U118" s="128"/>
      <c r="V118" s="128"/>
      <c r="W118" s="128"/>
      <c r="X118" s="128"/>
      <c r="Y118" s="128"/>
      <c r="Z118" s="128"/>
      <c r="AA118" s="123"/>
      <c r="AB118" s="123"/>
      <c r="AF118" s="18"/>
      <c r="AG118" s="19"/>
    </row>
    <row r="119" spans="1:33" x14ac:dyDescent="0.25">
      <c r="A119" s="8">
        <v>56</v>
      </c>
      <c r="B119" s="111"/>
      <c r="C119" s="130"/>
      <c r="D119" s="130"/>
      <c r="E119" s="131"/>
      <c r="F119" s="131"/>
      <c r="G119" s="131"/>
      <c r="H119" s="111"/>
      <c r="I119" s="111"/>
      <c r="J119" s="128"/>
      <c r="K119" s="128"/>
      <c r="L119" s="128"/>
      <c r="M119" s="128"/>
      <c r="N119" s="128"/>
      <c r="O119" s="128"/>
      <c r="P119" s="128"/>
      <c r="Q119" s="128"/>
      <c r="R119" s="128"/>
      <c r="S119" s="128"/>
      <c r="T119" s="128"/>
      <c r="U119" s="128"/>
      <c r="V119" s="128"/>
      <c r="W119" s="128"/>
      <c r="X119" s="128"/>
      <c r="Y119" s="128"/>
      <c r="Z119" s="128"/>
      <c r="AA119" s="123"/>
      <c r="AB119" s="123"/>
      <c r="AF119" s="18"/>
      <c r="AG119" s="19"/>
    </row>
    <row r="120" spans="1:33" x14ac:dyDescent="0.25">
      <c r="A120" s="8">
        <v>57</v>
      </c>
      <c r="B120" s="111"/>
      <c r="C120" s="130"/>
      <c r="D120" s="130"/>
      <c r="E120" s="131"/>
      <c r="F120" s="131"/>
      <c r="G120" s="131"/>
      <c r="H120" s="111"/>
      <c r="I120" s="111"/>
      <c r="J120" s="128"/>
      <c r="K120" s="128"/>
      <c r="L120" s="128"/>
      <c r="M120" s="128"/>
      <c r="N120" s="128"/>
      <c r="O120" s="128"/>
      <c r="P120" s="128"/>
      <c r="Q120" s="128"/>
      <c r="R120" s="128"/>
      <c r="S120" s="128"/>
      <c r="T120" s="128"/>
      <c r="U120" s="128"/>
      <c r="V120" s="128"/>
      <c r="W120" s="128"/>
      <c r="X120" s="128"/>
      <c r="Y120" s="128"/>
      <c r="Z120" s="128"/>
      <c r="AA120" s="123"/>
      <c r="AB120" s="123"/>
      <c r="AF120" s="18"/>
      <c r="AG120" s="19"/>
    </row>
    <row r="121" spans="1:33" x14ac:dyDescent="0.25">
      <c r="A121" s="8">
        <v>58</v>
      </c>
      <c r="B121" s="111"/>
      <c r="C121" s="130"/>
      <c r="D121" s="130"/>
      <c r="E121" s="131"/>
      <c r="F121" s="131"/>
      <c r="G121" s="131"/>
      <c r="H121" s="111"/>
      <c r="I121" s="111"/>
      <c r="J121" s="128"/>
      <c r="K121" s="128"/>
      <c r="L121" s="128"/>
      <c r="M121" s="128"/>
      <c r="N121" s="128"/>
      <c r="O121" s="128"/>
      <c r="P121" s="128"/>
      <c r="Q121" s="128"/>
      <c r="R121" s="128"/>
      <c r="S121" s="128"/>
      <c r="T121" s="128"/>
      <c r="U121" s="128"/>
      <c r="V121" s="128"/>
      <c r="W121" s="128"/>
      <c r="X121" s="128"/>
      <c r="Y121" s="128"/>
      <c r="Z121" s="128"/>
      <c r="AA121" s="123"/>
      <c r="AB121" s="123"/>
      <c r="AF121" s="18"/>
      <c r="AG121" s="19"/>
    </row>
    <row r="122" spans="1:33" x14ac:dyDescent="0.25">
      <c r="A122" s="8">
        <v>59</v>
      </c>
      <c r="B122" s="111"/>
      <c r="C122" s="130"/>
      <c r="D122" s="130"/>
      <c r="E122" s="131"/>
      <c r="F122" s="131"/>
      <c r="G122" s="131"/>
      <c r="H122" s="111"/>
      <c r="I122" s="111"/>
      <c r="J122" s="128"/>
      <c r="K122" s="128"/>
      <c r="L122" s="128"/>
      <c r="M122" s="128"/>
      <c r="N122" s="128"/>
      <c r="O122" s="128"/>
      <c r="P122" s="128"/>
      <c r="Q122" s="128"/>
      <c r="R122" s="128"/>
      <c r="S122" s="128"/>
      <c r="T122" s="128"/>
      <c r="U122" s="128"/>
      <c r="V122" s="128"/>
      <c r="W122" s="128"/>
      <c r="X122" s="128"/>
      <c r="Y122" s="128"/>
      <c r="Z122" s="128"/>
      <c r="AA122" s="123"/>
      <c r="AB122" s="123"/>
      <c r="AF122" s="18"/>
      <c r="AG122" s="19"/>
    </row>
    <row r="123" spans="1:33" x14ac:dyDescent="0.25">
      <c r="A123" s="8">
        <v>60</v>
      </c>
      <c r="B123" s="111"/>
      <c r="C123" s="130"/>
      <c r="D123" s="130"/>
      <c r="E123" s="131"/>
      <c r="F123" s="131"/>
      <c r="G123" s="131"/>
      <c r="H123" s="111"/>
      <c r="I123" s="111"/>
      <c r="J123" s="123"/>
      <c r="K123" s="123"/>
      <c r="L123" s="123"/>
      <c r="M123" s="123"/>
      <c r="N123" s="123"/>
      <c r="O123" s="123"/>
      <c r="P123" s="123"/>
      <c r="Q123" s="123"/>
      <c r="R123" s="123"/>
      <c r="S123" s="123"/>
      <c r="T123" s="123"/>
      <c r="U123" s="123"/>
      <c r="V123" s="123"/>
      <c r="W123" s="123"/>
      <c r="X123" s="123"/>
      <c r="Y123" s="123"/>
      <c r="Z123" s="123"/>
      <c r="AA123" s="123"/>
      <c r="AB123" s="123"/>
      <c r="AF123" s="18"/>
      <c r="AG123" s="19"/>
    </row>
    <row r="124" spans="1:33" x14ac:dyDescent="0.25">
      <c r="A124" s="8">
        <v>61</v>
      </c>
      <c r="B124" s="111"/>
      <c r="C124" s="130"/>
      <c r="D124" s="130"/>
      <c r="E124" s="131"/>
      <c r="F124" s="131"/>
      <c r="G124" s="131"/>
      <c r="H124" s="111"/>
      <c r="I124" s="111"/>
      <c r="J124" s="123"/>
      <c r="K124" s="123"/>
      <c r="L124" s="123"/>
      <c r="M124" s="123"/>
      <c r="N124" s="123"/>
      <c r="O124" s="123"/>
      <c r="P124" s="123"/>
      <c r="Q124" s="123"/>
      <c r="R124" s="123"/>
      <c r="S124" s="123"/>
      <c r="T124" s="123"/>
      <c r="U124" s="123"/>
      <c r="V124" s="123"/>
      <c r="W124" s="123"/>
      <c r="X124" s="123"/>
      <c r="Y124" s="123"/>
      <c r="Z124" s="123"/>
      <c r="AA124" s="123"/>
      <c r="AB124" s="123"/>
      <c r="AF124" s="18"/>
      <c r="AG124" s="19"/>
    </row>
    <row r="125" spans="1:33" x14ac:dyDescent="0.25">
      <c r="A125" s="8">
        <v>62</v>
      </c>
      <c r="B125" s="111"/>
      <c r="C125" s="130"/>
      <c r="D125" s="130"/>
      <c r="E125" s="131"/>
      <c r="F125" s="131"/>
      <c r="G125" s="131"/>
      <c r="H125" s="111"/>
      <c r="I125" s="111"/>
      <c r="J125" s="123"/>
      <c r="K125" s="123"/>
      <c r="L125" s="123"/>
      <c r="M125" s="123"/>
      <c r="N125" s="123"/>
      <c r="O125" s="123"/>
      <c r="P125" s="123"/>
      <c r="Q125" s="123"/>
      <c r="R125" s="123"/>
      <c r="S125" s="123"/>
      <c r="T125" s="123"/>
      <c r="U125" s="123"/>
      <c r="V125" s="123"/>
      <c r="W125" s="123"/>
      <c r="X125" s="123"/>
      <c r="Y125" s="123"/>
      <c r="Z125" s="123"/>
      <c r="AA125" s="123"/>
      <c r="AB125" s="123"/>
      <c r="AF125" s="18"/>
      <c r="AG125" s="19"/>
    </row>
    <row r="126" spans="1:33" x14ac:dyDescent="0.25">
      <c r="A126" s="8">
        <v>63</v>
      </c>
      <c r="B126" s="111"/>
      <c r="C126" s="130"/>
      <c r="D126" s="130"/>
      <c r="E126" s="131"/>
      <c r="F126" s="131"/>
      <c r="G126" s="131"/>
      <c r="H126" s="111"/>
      <c r="I126" s="111"/>
      <c r="J126" s="123"/>
      <c r="K126" s="123"/>
      <c r="L126" s="123"/>
      <c r="M126" s="123"/>
      <c r="N126" s="123"/>
      <c r="O126" s="123"/>
      <c r="P126" s="123"/>
      <c r="Q126" s="123"/>
      <c r="R126" s="123"/>
      <c r="S126" s="123"/>
      <c r="T126" s="123"/>
      <c r="U126" s="123"/>
      <c r="V126" s="123"/>
      <c r="W126" s="123"/>
      <c r="X126" s="123"/>
      <c r="Y126" s="123"/>
      <c r="Z126" s="123"/>
      <c r="AA126" s="123"/>
      <c r="AB126" s="123"/>
      <c r="AF126" s="18"/>
      <c r="AG126" s="19"/>
    </row>
    <row r="127" spans="1:33" x14ac:dyDescent="0.25">
      <c r="A127" s="8">
        <v>64</v>
      </c>
      <c r="E127" s="62"/>
      <c r="F127" s="62"/>
      <c r="G127" s="62"/>
      <c r="I127" s="111"/>
      <c r="J127" s="128"/>
      <c r="K127" s="128"/>
      <c r="L127" s="128"/>
      <c r="M127" s="128"/>
      <c r="N127" s="128"/>
      <c r="O127" s="128"/>
      <c r="P127" s="128"/>
      <c r="Q127" s="128"/>
      <c r="R127" s="128"/>
      <c r="S127" s="128"/>
      <c r="T127" s="128"/>
      <c r="U127" s="128"/>
      <c r="V127" s="128"/>
      <c r="W127" s="128"/>
      <c r="X127" s="128"/>
      <c r="Y127" s="128"/>
      <c r="Z127" s="128"/>
      <c r="AA127" s="123"/>
      <c r="AB127" s="123"/>
      <c r="AF127" s="18"/>
      <c r="AG127" s="19"/>
    </row>
    <row r="128" spans="1:33" x14ac:dyDescent="0.25">
      <c r="A128" s="8">
        <v>65</v>
      </c>
      <c r="E128" s="62"/>
      <c r="F128" s="62"/>
      <c r="G128" s="62"/>
      <c r="I128" s="111"/>
      <c r="J128" s="128"/>
      <c r="K128" s="128"/>
      <c r="L128" s="128"/>
      <c r="M128" s="128"/>
      <c r="N128" s="128"/>
      <c r="O128" s="128"/>
      <c r="P128" s="128"/>
      <c r="Q128" s="128"/>
      <c r="R128" s="128"/>
      <c r="S128" s="128"/>
      <c r="T128" s="128"/>
      <c r="U128" s="128"/>
      <c r="V128" s="128"/>
      <c r="W128" s="128"/>
      <c r="X128" s="128"/>
      <c r="Y128" s="128"/>
      <c r="Z128" s="128"/>
      <c r="AA128" s="123"/>
      <c r="AB128" s="123"/>
      <c r="AF128" s="18"/>
      <c r="AG128" s="19"/>
    </row>
    <row r="129" spans="1:33" x14ac:dyDescent="0.25">
      <c r="A129" s="8">
        <v>66</v>
      </c>
      <c r="E129" s="62"/>
      <c r="F129" s="62"/>
      <c r="G129" s="62"/>
      <c r="I129" s="111"/>
      <c r="J129" s="128"/>
      <c r="K129" s="128"/>
      <c r="L129" s="128"/>
      <c r="M129" s="128"/>
      <c r="N129" s="128"/>
      <c r="O129" s="128"/>
      <c r="P129" s="128"/>
      <c r="Q129" s="128"/>
      <c r="R129" s="128"/>
      <c r="S129" s="128"/>
      <c r="T129" s="128"/>
      <c r="U129" s="128"/>
      <c r="V129" s="128"/>
      <c r="W129" s="128"/>
      <c r="X129" s="128"/>
      <c r="Y129" s="128"/>
      <c r="Z129" s="128"/>
      <c r="AA129" s="123"/>
      <c r="AB129" s="123"/>
      <c r="AF129" s="18"/>
      <c r="AG129" s="19"/>
    </row>
    <row r="130" spans="1:33" x14ac:dyDescent="0.25">
      <c r="A130" s="8">
        <v>67</v>
      </c>
      <c r="E130" s="62"/>
      <c r="F130" s="62"/>
      <c r="G130" s="62"/>
      <c r="I130" s="111"/>
      <c r="J130" s="128"/>
      <c r="K130" s="128"/>
      <c r="L130" s="128"/>
      <c r="M130" s="128"/>
      <c r="N130" s="128"/>
      <c r="O130" s="128"/>
      <c r="P130" s="128"/>
      <c r="Q130" s="128"/>
      <c r="R130" s="128"/>
      <c r="S130" s="128"/>
      <c r="T130" s="128"/>
      <c r="U130" s="128"/>
      <c r="V130" s="128"/>
      <c r="W130" s="128"/>
      <c r="X130" s="128"/>
      <c r="Y130" s="128"/>
      <c r="Z130" s="128"/>
      <c r="AA130" s="123"/>
      <c r="AB130" s="123"/>
      <c r="AF130" s="18"/>
      <c r="AG130" s="19"/>
    </row>
    <row r="131" spans="1:33" x14ac:dyDescent="0.25">
      <c r="A131" s="8">
        <v>68</v>
      </c>
      <c r="E131" s="62"/>
      <c r="F131" s="62"/>
      <c r="G131" s="62"/>
      <c r="I131" s="111"/>
      <c r="J131" s="128"/>
      <c r="K131" s="128"/>
      <c r="L131" s="128"/>
      <c r="M131" s="128"/>
      <c r="N131" s="128"/>
      <c r="O131" s="128"/>
      <c r="P131" s="128"/>
      <c r="Q131" s="128"/>
      <c r="R131" s="128"/>
      <c r="S131" s="128"/>
      <c r="T131" s="128"/>
      <c r="U131" s="128"/>
      <c r="V131" s="128"/>
      <c r="W131" s="128"/>
      <c r="X131" s="128"/>
      <c r="Y131" s="128"/>
      <c r="Z131" s="128"/>
      <c r="AA131" s="123"/>
      <c r="AB131" s="123"/>
      <c r="AF131" s="18"/>
      <c r="AG131" s="19"/>
    </row>
    <row r="132" spans="1:33" x14ac:dyDescent="0.25">
      <c r="A132" s="8">
        <v>69</v>
      </c>
      <c r="E132" s="62"/>
      <c r="F132" s="62"/>
      <c r="G132" s="62"/>
      <c r="I132" s="111"/>
      <c r="J132" s="128"/>
      <c r="K132" s="128"/>
      <c r="L132" s="128"/>
      <c r="M132" s="128"/>
      <c r="N132" s="128"/>
      <c r="O132" s="128"/>
      <c r="P132" s="128"/>
      <c r="Q132" s="128"/>
      <c r="R132" s="128"/>
      <c r="S132" s="128"/>
      <c r="T132" s="128"/>
      <c r="U132" s="128"/>
      <c r="V132" s="128"/>
      <c r="W132" s="128"/>
      <c r="X132" s="128"/>
      <c r="Y132" s="128"/>
      <c r="Z132" s="128"/>
      <c r="AA132" s="123"/>
      <c r="AB132" s="123"/>
      <c r="AF132" s="18"/>
      <c r="AG132" s="19"/>
    </row>
    <row r="133" spans="1:33" x14ac:dyDescent="0.25">
      <c r="A133" s="8">
        <v>70</v>
      </c>
      <c r="E133" s="62"/>
      <c r="F133" s="62"/>
      <c r="G133" s="62"/>
      <c r="I133" s="111"/>
      <c r="J133" s="123" t="str">
        <f>CONCATENATE("QUOTA DONNE STRANIERE SUL TOTALE DONNE - ",$E$65)</f>
        <v xml:space="preserve">QUOTA DONNE STRANIERE SUL TOTALE DONNE - </v>
      </c>
      <c r="K133" s="123"/>
      <c r="L133" s="123"/>
      <c r="M133" s="123"/>
      <c r="N133" s="123"/>
      <c r="O133" s="123"/>
      <c r="P133" s="123" t="str">
        <f>CONCATENATE("QUOTA DONNE STRANIERE SUL TOTALE DONNE - ",$F$65)</f>
        <v xml:space="preserve">QUOTA DONNE STRANIERE SUL TOTALE DONNE - </v>
      </c>
      <c r="Q133" s="123"/>
      <c r="R133" s="123"/>
      <c r="S133" s="123"/>
      <c r="T133" s="123"/>
      <c r="U133" s="123"/>
      <c r="V133" s="123" t="str">
        <f>CONCATENATE("QUOTA DONNE STRANIERE SUL TOTALE DONNE - ",$G$65)</f>
        <v xml:space="preserve">QUOTA DONNE STRANIERE SUL TOTALE DONNE - </v>
      </c>
      <c r="W133" s="123"/>
      <c r="X133" s="123"/>
      <c r="Y133" s="123"/>
      <c r="Z133" s="128"/>
      <c r="AA133" s="123"/>
      <c r="AB133" s="123"/>
      <c r="AF133" s="18"/>
      <c r="AG133" s="19"/>
    </row>
    <row r="134" spans="1:33" x14ac:dyDescent="0.25">
      <c r="A134" s="8">
        <v>71</v>
      </c>
      <c r="E134" s="62"/>
      <c r="F134" s="62"/>
      <c r="G134" s="62"/>
      <c r="I134" s="111"/>
      <c r="J134" s="123" t="s">
        <v>128</v>
      </c>
      <c r="K134" s="123" t="s">
        <v>129</v>
      </c>
      <c r="L134" s="123"/>
      <c r="M134" s="123"/>
      <c r="N134" s="123"/>
      <c r="O134" s="123"/>
      <c r="P134" s="123" t="s">
        <v>128</v>
      </c>
      <c r="Q134" s="123" t="s">
        <v>129</v>
      </c>
      <c r="R134" s="123"/>
      <c r="S134" s="123"/>
      <c r="T134" s="123"/>
      <c r="U134" s="123"/>
      <c r="V134" s="123" t="s">
        <v>128</v>
      </c>
      <c r="W134" s="123" t="s">
        <v>129</v>
      </c>
      <c r="X134" s="123"/>
      <c r="Y134" s="123"/>
      <c r="Z134" s="128"/>
      <c r="AA134" s="123"/>
      <c r="AB134" s="123"/>
      <c r="AF134" s="18"/>
      <c r="AG134" s="19"/>
    </row>
    <row r="135" spans="1:33" x14ac:dyDescent="0.25">
      <c r="A135" s="8">
        <v>72</v>
      </c>
      <c r="E135" s="62"/>
      <c r="F135" s="62"/>
      <c r="G135" s="62"/>
      <c r="I135" s="111"/>
      <c r="J135" s="129" t="e">
        <f>+E116/100</f>
        <v>#VALUE!</v>
      </c>
      <c r="K135" s="129" t="e">
        <f>1-J135</f>
        <v>#VALUE!</v>
      </c>
      <c r="L135" s="125"/>
      <c r="M135" s="125"/>
      <c r="N135" s="125"/>
      <c r="O135" s="125"/>
      <c r="P135" s="129" t="e">
        <f>+F116/100</f>
        <v>#VALUE!</v>
      </c>
      <c r="Q135" s="129" t="e">
        <f>1-P135</f>
        <v>#VALUE!</v>
      </c>
      <c r="R135" s="124"/>
      <c r="S135" s="124"/>
      <c r="T135" s="124"/>
      <c r="U135" s="124"/>
      <c r="V135" s="129" t="e">
        <f>+G116/100</f>
        <v>#VALUE!</v>
      </c>
      <c r="W135" s="129" t="e">
        <f>1-V135</f>
        <v>#VALUE!</v>
      </c>
      <c r="X135" s="125"/>
      <c r="Y135" s="123"/>
      <c r="Z135" s="128"/>
      <c r="AA135" s="123"/>
      <c r="AB135" s="123"/>
      <c r="AF135" s="18"/>
      <c r="AG135" s="19"/>
    </row>
    <row r="136" spans="1:33" x14ac:dyDescent="0.25">
      <c r="A136" s="8">
        <v>73</v>
      </c>
      <c r="E136" s="62"/>
      <c r="F136" s="62"/>
      <c r="G136" s="62"/>
      <c r="I136" s="111"/>
      <c r="J136" s="128"/>
      <c r="K136" s="128"/>
      <c r="L136" s="128"/>
      <c r="M136" s="128"/>
      <c r="N136" s="128"/>
      <c r="O136" s="128"/>
      <c r="P136" s="128"/>
      <c r="Q136" s="128"/>
      <c r="R136" s="128"/>
      <c r="S136" s="128"/>
      <c r="T136" s="128"/>
      <c r="U136" s="128"/>
      <c r="V136" s="128"/>
      <c r="W136" s="128"/>
      <c r="X136" s="128"/>
      <c r="Y136" s="128"/>
      <c r="Z136" s="128"/>
      <c r="AA136" s="123"/>
      <c r="AB136" s="123"/>
      <c r="AF136" s="18"/>
      <c r="AG136" s="19"/>
    </row>
    <row r="137" spans="1:33" x14ac:dyDescent="0.25">
      <c r="A137" s="8">
        <v>74</v>
      </c>
      <c r="E137" s="62"/>
      <c r="F137" s="62"/>
      <c r="G137" s="62"/>
      <c r="I137" s="111"/>
      <c r="J137" s="128"/>
      <c r="K137" s="128"/>
      <c r="L137" s="128"/>
      <c r="M137" s="128"/>
      <c r="N137" s="128"/>
      <c r="O137" s="128"/>
      <c r="P137" s="128"/>
      <c r="Q137" s="128"/>
      <c r="R137" s="128"/>
      <c r="S137" s="128"/>
      <c r="T137" s="128"/>
      <c r="U137" s="128"/>
      <c r="V137" s="128"/>
      <c r="W137" s="128"/>
      <c r="X137" s="128"/>
      <c r="Y137" s="128"/>
      <c r="Z137" s="128"/>
      <c r="AA137" s="123"/>
      <c r="AB137" s="123"/>
      <c r="AF137" s="18"/>
      <c r="AG137" s="19"/>
    </row>
    <row r="138" spans="1:33" x14ac:dyDescent="0.25">
      <c r="A138" s="8">
        <v>75</v>
      </c>
      <c r="E138" s="62"/>
      <c r="F138" s="62"/>
      <c r="G138" s="62"/>
      <c r="I138" s="111"/>
      <c r="J138" s="128"/>
      <c r="K138" s="128"/>
      <c r="L138" s="128"/>
      <c r="M138" s="128"/>
      <c r="N138" s="128"/>
      <c r="O138" s="128"/>
      <c r="P138" s="128"/>
      <c r="Q138" s="128"/>
      <c r="R138" s="128"/>
      <c r="S138" s="128"/>
      <c r="T138" s="128"/>
      <c r="U138" s="128"/>
      <c r="V138" s="128"/>
      <c r="W138" s="128"/>
      <c r="X138" s="128"/>
      <c r="Y138" s="128"/>
      <c r="Z138" s="128"/>
      <c r="AA138" s="123"/>
      <c r="AB138" s="123"/>
      <c r="AF138" s="18"/>
      <c r="AG138" s="19"/>
    </row>
    <row r="139" spans="1:33" x14ac:dyDescent="0.25">
      <c r="A139" s="8">
        <v>76</v>
      </c>
      <c r="E139" s="62"/>
      <c r="F139" s="62"/>
      <c r="G139" s="62"/>
      <c r="I139" s="111"/>
      <c r="J139" s="128"/>
      <c r="K139" s="128"/>
      <c r="L139" s="128"/>
      <c r="M139" s="128"/>
      <c r="N139" s="128"/>
      <c r="O139" s="128"/>
      <c r="P139" s="128"/>
      <c r="Q139" s="128"/>
      <c r="R139" s="128"/>
      <c r="S139" s="128"/>
      <c r="T139" s="128"/>
      <c r="U139" s="128"/>
      <c r="V139" s="128"/>
      <c r="W139" s="128"/>
      <c r="X139" s="128"/>
      <c r="Y139" s="128"/>
      <c r="Z139" s="128"/>
      <c r="AA139" s="123"/>
      <c r="AB139" s="123"/>
      <c r="AF139" s="18"/>
      <c r="AG139" s="19"/>
    </row>
    <row r="140" spans="1:33" x14ac:dyDescent="0.25">
      <c r="A140" s="8">
        <v>77</v>
      </c>
      <c r="E140" s="62"/>
      <c r="F140" s="62"/>
      <c r="G140" s="62"/>
      <c r="I140" s="111"/>
      <c r="J140" s="111"/>
      <c r="K140" s="111"/>
      <c r="L140" s="111"/>
      <c r="M140" s="111"/>
      <c r="N140" s="111"/>
      <c r="O140" s="111"/>
      <c r="P140" s="111"/>
      <c r="Q140" s="111"/>
      <c r="R140" s="111"/>
      <c r="S140" s="111"/>
      <c r="T140" s="111"/>
      <c r="U140" s="111"/>
      <c r="V140" s="111"/>
      <c r="W140" s="111"/>
      <c r="X140" s="111"/>
      <c r="Y140" s="111"/>
      <c r="Z140" s="111"/>
      <c r="AF140" s="18"/>
      <c r="AG140" s="19"/>
    </row>
    <row r="141" spans="1:33" x14ac:dyDescent="0.25">
      <c r="A141" s="8">
        <v>78</v>
      </c>
      <c r="E141" s="62"/>
      <c r="F141" s="62"/>
      <c r="G141" s="62"/>
      <c r="I141" s="111"/>
      <c r="J141" s="111"/>
      <c r="K141" s="111"/>
      <c r="L141" s="111"/>
      <c r="M141" s="111"/>
      <c r="N141" s="111"/>
      <c r="O141" s="111"/>
      <c r="P141" s="111"/>
      <c r="Q141" s="111"/>
      <c r="R141" s="111"/>
      <c r="S141" s="111"/>
      <c r="T141" s="111"/>
      <c r="U141" s="111"/>
      <c r="V141" s="111"/>
      <c r="W141" s="111"/>
      <c r="X141" s="111"/>
      <c r="Y141" s="111"/>
      <c r="Z141" s="111"/>
      <c r="AF141" s="18"/>
      <c r="AG141" s="19"/>
    </row>
    <row r="142" spans="1:33" x14ac:dyDescent="0.25">
      <c r="A142" s="8">
        <v>79</v>
      </c>
      <c r="E142" s="62"/>
      <c r="F142" s="62"/>
      <c r="G142" s="62"/>
      <c r="AF142" s="18"/>
      <c r="AG142" s="19"/>
    </row>
    <row r="143" spans="1:33" x14ac:dyDescent="0.25">
      <c r="A143" s="8">
        <v>80</v>
      </c>
      <c r="E143" s="62"/>
      <c r="F143" s="62"/>
      <c r="G143" s="62"/>
      <c r="AF143" s="18"/>
      <c r="AG143" s="19"/>
    </row>
    <row r="144" spans="1:33" x14ac:dyDescent="0.25">
      <c r="A144" s="8">
        <v>81</v>
      </c>
      <c r="E144" s="62"/>
      <c r="F144" s="62"/>
      <c r="G144" s="62"/>
      <c r="AF144" s="18"/>
      <c r="AG144" s="19"/>
    </row>
    <row r="145" spans="1:33" x14ac:dyDescent="0.25">
      <c r="A145" s="8">
        <v>82</v>
      </c>
      <c r="E145" s="62"/>
      <c r="F145" s="62"/>
      <c r="G145" s="62"/>
      <c r="AF145" s="18"/>
      <c r="AG145" s="19"/>
    </row>
    <row r="146" spans="1:33" x14ac:dyDescent="0.25">
      <c r="A146" s="8">
        <v>83</v>
      </c>
      <c r="E146" s="62"/>
      <c r="F146" s="62"/>
      <c r="G146" s="62"/>
      <c r="AF146" s="18"/>
      <c r="AG146" s="19"/>
    </row>
    <row r="147" spans="1:33" x14ac:dyDescent="0.25">
      <c r="A147" s="8">
        <v>84</v>
      </c>
      <c r="E147" s="62"/>
      <c r="F147" s="62"/>
      <c r="G147" s="62"/>
      <c r="AF147" s="18"/>
      <c r="AG147" s="19"/>
    </row>
    <row r="148" spans="1:33" x14ac:dyDescent="0.25">
      <c r="A148" s="8">
        <v>85</v>
      </c>
      <c r="E148" s="62"/>
      <c r="F148" s="62"/>
      <c r="G148" s="62"/>
      <c r="AF148" s="18"/>
      <c r="AG148" s="19"/>
    </row>
    <row r="149" spans="1:33" x14ac:dyDescent="0.25">
      <c r="A149" s="8">
        <v>86</v>
      </c>
      <c r="E149" s="62"/>
      <c r="F149" s="62"/>
      <c r="G149" s="62"/>
      <c r="AF149" s="18"/>
      <c r="AG149" s="19"/>
    </row>
    <row r="150" spans="1:33" x14ac:dyDescent="0.25">
      <c r="A150" s="8">
        <v>87</v>
      </c>
      <c r="E150" s="62"/>
      <c r="F150" s="62"/>
      <c r="G150" s="62"/>
      <c r="AF150" s="18"/>
      <c r="AG150" s="19"/>
    </row>
    <row r="151" spans="1:33" x14ac:dyDescent="0.25">
      <c r="A151" s="8">
        <v>88</v>
      </c>
      <c r="E151" s="62"/>
      <c r="F151" s="62"/>
      <c r="G151" s="62"/>
      <c r="AF151" s="18"/>
      <c r="AG151" s="19"/>
    </row>
    <row r="152" spans="1:33" x14ac:dyDescent="0.25">
      <c r="A152" s="8">
        <v>89</v>
      </c>
      <c r="E152" s="62"/>
      <c r="F152" s="62"/>
      <c r="G152" s="62"/>
      <c r="AF152" s="18"/>
      <c r="AG152" s="19"/>
    </row>
    <row r="153" spans="1:33" x14ac:dyDescent="0.25">
      <c r="A153" s="8">
        <v>90</v>
      </c>
      <c r="E153" s="62"/>
      <c r="F153" s="62"/>
      <c r="G153" s="62"/>
      <c r="AF153" s="18"/>
      <c r="AG153" s="19"/>
    </row>
    <row r="154" spans="1:33" x14ac:dyDescent="0.25">
      <c r="A154" s="8">
        <v>91</v>
      </c>
      <c r="E154" s="62"/>
      <c r="F154" s="62"/>
      <c r="G154" s="62"/>
      <c r="AF154" s="18"/>
      <c r="AG154" s="19"/>
    </row>
    <row r="155" spans="1:33" x14ac:dyDescent="0.25">
      <c r="A155" s="8">
        <v>92</v>
      </c>
      <c r="E155" s="62"/>
      <c r="F155" s="62"/>
      <c r="G155" s="62"/>
      <c r="AF155" s="18"/>
      <c r="AG155" s="19"/>
    </row>
    <row r="156" spans="1:33" x14ac:dyDescent="0.25">
      <c r="A156" s="8">
        <v>93</v>
      </c>
      <c r="E156" s="62"/>
      <c r="F156" s="62"/>
      <c r="G156" s="62"/>
      <c r="AF156" s="18"/>
      <c r="AG156" s="19"/>
    </row>
    <row r="157" spans="1:33" x14ac:dyDescent="0.25">
      <c r="A157" s="8">
        <v>94</v>
      </c>
      <c r="E157" s="62"/>
      <c r="F157" s="62"/>
      <c r="G157" s="62"/>
      <c r="AF157" s="18"/>
      <c r="AG157" s="19"/>
    </row>
    <row r="158" spans="1:33" x14ac:dyDescent="0.25">
      <c r="A158" s="8">
        <v>95</v>
      </c>
      <c r="E158" s="62"/>
      <c r="F158" s="62"/>
      <c r="G158" s="62"/>
      <c r="AF158" s="18"/>
      <c r="AG158" s="19"/>
    </row>
    <row r="159" spans="1:33" x14ac:dyDescent="0.25">
      <c r="A159" s="8">
        <v>96</v>
      </c>
      <c r="E159" s="62"/>
      <c r="F159" s="62"/>
      <c r="G159" s="62"/>
      <c r="AF159" s="18"/>
      <c r="AG159" s="19"/>
    </row>
    <row r="160" spans="1:33" x14ac:dyDescent="0.25">
      <c r="A160" s="8">
        <v>97</v>
      </c>
      <c r="E160" s="62"/>
      <c r="F160" s="62"/>
      <c r="G160" s="62"/>
      <c r="AF160" s="18"/>
      <c r="AG160" s="19"/>
    </row>
    <row r="161" spans="1:33" x14ac:dyDescent="0.25">
      <c r="A161" s="8">
        <v>98</v>
      </c>
      <c r="E161" s="62"/>
      <c r="F161" s="62"/>
      <c r="G161" s="62"/>
      <c r="AF161" s="18"/>
      <c r="AG161" s="19"/>
    </row>
    <row r="162" spans="1:33" x14ac:dyDescent="0.25">
      <c r="A162" s="8">
        <v>99</v>
      </c>
      <c r="E162" s="62"/>
      <c r="F162" s="62"/>
      <c r="G162" s="62"/>
      <c r="AF162" s="18"/>
      <c r="AG162" s="19"/>
    </row>
    <row r="163" spans="1:33" x14ac:dyDescent="0.25">
      <c r="A163" s="8">
        <v>100</v>
      </c>
      <c r="E163" s="62"/>
      <c r="F163" s="62"/>
      <c r="G163" s="62"/>
      <c r="AF163" s="18"/>
      <c r="AG163" s="19"/>
    </row>
    <row r="164" spans="1:33" x14ac:dyDescent="0.25">
      <c r="AF164" s="18"/>
      <c r="AG164" s="19"/>
    </row>
    <row r="165" spans="1:33" x14ac:dyDescent="0.25">
      <c r="AF165" s="18"/>
      <c r="AG165" s="19"/>
    </row>
    <row r="166" spans="1:33" x14ac:dyDescent="0.25">
      <c r="AF166" s="18"/>
      <c r="AG166" s="19"/>
    </row>
    <row r="167" spans="1:33" x14ac:dyDescent="0.25">
      <c r="AF167" s="18"/>
      <c r="AG167" s="19"/>
    </row>
    <row r="168" spans="1:33" x14ac:dyDescent="0.25">
      <c r="AF168" s="18"/>
      <c r="AG168" s="19"/>
    </row>
    <row r="169" spans="1:33" x14ac:dyDescent="0.25">
      <c r="AF169" s="18"/>
      <c r="AG169" s="19"/>
    </row>
    <row r="170" spans="1:33" x14ac:dyDescent="0.25">
      <c r="AF170" s="18"/>
      <c r="AG170" s="19"/>
    </row>
    <row r="171" spans="1:33" x14ac:dyDescent="0.25">
      <c r="AF171" s="18"/>
      <c r="AG171" s="19"/>
    </row>
    <row r="172" spans="1:33" x14ac:dyDescent="0.25">
      <c r="AF172" s="18"/>
      <c r="AG172" s="19"/>
    </row>
    <row r="173" spans="1:33" x14ac:dyDescent="0.25">
      <c r="AF173" s="18"/>
      <c r="AG173" s="19"/>
    </row>
    <row r="174" spans="1:33" x14ac:dyDescent="0.25">
      <c r="AF174" s="18"/>
      <c r="AG174" s="19"/>
    </row>
    <row r="175" spans="1:33" x14ac:dyDescent="0.25">
      <c r="AF175" s="18"/>
      <c r="AG175" s="19"/>
    </row>
    <row r="176" spans="1:33" x14ac:dyDescent="0.25">
      <c r="AF176" s="18"/>
      <c r="AG176" s="19"/>
    </row>
    <row r="177" spans="32:33" x14ac:dyDescent="0.25">
      <c r="AF177" s="18"/>
      <c r="AG177" s="19"/>
    </row>
    <row r="178" spans="32:33" x14ac:dyDescent="0.25">
      <c r="AF178" s="18"/>
      <c r="AG178" s="19"/>
    </row>
    <row r="179" spans="32:33" x14ac:dyDescent="0.25">
      <c r="AF179" s="18"/>
      <c r="AG179" s="19"/>
    </row>
    <row r="180" spans="32:33" x14ac:dyDescent="0.25">
      <c r="AF180" s="18"/>
      <c r="AG180" s="19"/>
    </row>
    <row r="181" spans="32:33" x14ac:dyDescent="0.25">
      <c r="AF181" s="18"/>
      <c r="AG181" s="19"/>
    </row>
    <row r="182" spans="32:33" x14ac:dyDescent="0.25">
      <c r="AF182" s="18"/>
      <c r="AG182" s="19"/>
    </row>
    <row r="183" spans="32:33" x14ac:dyDescent="0.25">
      <c r="AF183" s="18"/>
      <c r="AG183" s="19"/>
    </row>
    <row r="184" spans="32:33" x14ac:dyDescent="0.25">
      <c r="AF184" s="18"/>
      <c r="AG184" s="19"/>
    </row>
    <row r="185" spans="32:33" x14ac:dyDescent="0.25">
      <c r="AF185" s="18"/>
      <c r="AG185" s="19"/>
    </row>
    <row r="186" spans="32:33" x14ac:dyDescent="0.25">
      <c r="AF186" s="18"/>
      <c r="AG186" s="19"/>
    </row>
    <row r="187" spans="32:33" x14ac:dyDescent="0.25">
      <c r="AF187" s="18"/>
      <c r="AG187" s="19"/>
    </row>
    <row r="188" spans="32:33" x14ac:dyDescent="0.25">
      <c r="AF188" s="18"/>
      <c r="AG188" s="19"/>
    </row>
    <row r="189" spans="32:33" x14ac:dyDescent="0.25">
      <c r="AF189" s="18"/>
      <c r="AG189" s="19"/>
    </row>
    <row r="190" spans="32:33" x14ac:dyDescent="0.25">
      <c r="AF190" s="18"/>
      <c r="AG190" s="19"/>
    </row>
    <row r="191" spans="32:33" x14ac:dyDescent="0.25">
      <c r="AF191" s="18"/>
      <c r="AG191" s="19"/>
    </row>
    <row r="192" spans="32:33" x14ac:dyDescent="0.25">
      <c r="AF192" s="18"/>
      <c r="AG192" s="19"/>
    </row>
    <row r="193" spans="32:33" x14ac:dyDescent="0.25">
      <c r="AF193" s="18"/>
      <c r="AG193" s="19"/>
    </row>
    <row r="194" spans="32:33" x14ac:dyDescent="0.25">
      <c r="AF194" s="18"/>
      <c r="AG194" s="19"/>
    </row>
    <row r="195" spans="32:33" x14ac:dyDescent="0.25">
      <c r="AF195" s="18"/>
      <c r="AG195" s="19"/>
    </row>
    <row r="196" spans="32:33" x14ac:dyDescent="0.25">
      <c r="AF196" s="18"/>
      <c r="AG196" s="19"/>
    </row>
    <row r="197" spans="32:33" x14ac:dyDescent="0.25">
      <c r="AF197" s="18"/>
      <c r="AG197" s="19"/>
    </row>
    <row r="198" spans="32:33" x14ac:dyDescent="0.25">
      <c r="AF198" s="18"/>
      <c r="AG198" s="19"/>
    </row>
    <row r="199" spans="32:33" x14ac:dyDescent="0.25">
      <c r="AF199" s="18"/>
      <c r="AG199" s="19"/>
    </row>
    <row r="200" spans="32:33" x14ac:dyDescent="0.25">
      <c r="AF200" s="18"/>
      <c r="AG200" s="19"/>
    </row>
    <row r="201" spans="32:33" x14ac:dyDescent="0.25">
      <c r="AF201" s="18"/>
      <c r="AG201" s="19"/>
    </row>
    <row r="202" spans="32:33" x14ac:dyDescent="0.25">
      <c r="AF202" s="18"/>
      <c r="AG202" s="19"/>
    </row>
    <row r="203" spans="32:33" x14ac:dyDescent="0.25">
      <c r="AF203" s="18"/>
      <c r="AG203" s="19"/>
    </row>
    <row r="204" spans="32:33" x14ac:dyDescent="0.25">
      <c r="AF204" s="18"/>
      <c r="AG204" s="19"/>
    </row>
    <row r="205" spans="32:33" x14ac:dyDescent="0.25">
      <c r="AF205" s="18"/>
      <c r="AG205" s="19"/>
    </row>
    <row r="206" spans="32:33" x14ac:dyDescent="0.25">
      <c r="AF206" s="18"/>
      <c r="AG206" s="19"/>
    </row>
    <row r="207" spans="32:33" x14ac:dyDescent="0.25">
      <c r="AF207" s="18"/>
      <c r="AG207" s="19"/>
    </row>
    <row r="208" spans="32:33" x14ac:dyDescent="0.25">
      <c r="AF208" s="18"/>
      <c r="AG208" s="19"/>
    </row>
    <row r="209" spans="32:33" x14ac:dyDescent="0.25">
      <c r="AF209" s="18"/>
      <c r="AG209" s="19"/>
    </row>
    <row r="210" spans="32:33" x14ac:dyDescent="0.25">
      <c r="AF210" s="18"/>
      <c r="AG210" s="19"/>
    </row>
    <row r="211" spans="32:33" x14ac:dyDescent="0.25">
      <c r="AF211" s="18"/>
      <c r="AG211" s="19"/>
    </row>
    <row r="212" spans="32:33" x14ac:dyDescent="0.25">
      <c r="AF212" s="18"/>
      <c r="AG212" s="19"/>
    </row>
    <row r="213" spans="32:33" x14ac:dyDescent="0.25">
      <c r="AF213" s="18"/>
      <c r="AG213" s="19"/>
    </row>
    <row r="214" spans="32:33" x14ac:dyDescent="0.25">
      <c r="AF214" s="18"/>
      <c r="AG214" s="19"/>
    </row>
    <row r="215" spans="32:33" x14ac:dyDescent="0.25">
      <c r="AF215" s="18"/>
      <c r="AG215" s="19"/>
    </row>
    <row r="216" spans="32:33" x14ac:dyDescent="0.25">
      <c r="AF216" s="18"/>
      <c r="AG216" s="19"/>
    </row>
    <row r="217" spans="32:33" x14ac:dyDescent="0.25">
      <c r="AF217" s="18"/>
      <c r="AG217" s="19"/>
    </row>
    <row r="218" spans="32:33" x14ac:dyDescent="0.25">
      <c r="AF218" s="18"/>
      <c r="AG218" s="19"/>
    </row>
    <row r="219" spans="32:33" x14ac:dyDescent="0.25">
      <c r="AF219" s="18"/>
      <c r="AG219" s="19"/>
    </row>
    <row r="220" spans="32:33" x14ac:dyDescent="0.25">
      <c r="AF220" s="18"/>
      <c r="AG220" s="19"/>
    </row>
    <row r="221" spans="32:33" x14ac:dyDescent="0.25">
      <c r="AF221" s="18"/>
      <c r="AG221" s="19"/>
    </row>
    <row r="222" spans="32:33" x14ac:dyDescent="0.25">
      <c r="AF222" s="18"/>
      <c r="AG222" s="19"/>
    </row>
    <row r="223" spans="32:33" x14ac:dyDescent="0.25">
      <c r="AF223" s="18"/>
      <c r="AG223" s="19"/>
    </row>
    <row r="224" spans="32:33" x14ac:dyDescent="0.25">
      <c r="AF224" s="18"/>
      <c r="AG224" s="19"/>
    </row>
    <row r="225" spans="32:33" x14ac:dyDescent="0.25">
      <c r="AF225" s="18"/>
      <c r="AG225" s="19"/>
    </row>
    <row r="226" spans="32:33" x14ac:dyDescent="0.25">
      <c r="AF226" s="18"/>
      <c r="AG226" s="19"/>
    </row>
    <row r="227" spans="32:33" x14ac:dyDescent="0.25">
      <c r="AF227" s="18"/>
      <c r="AG227" s="19"/>
    </row>
    <row r="228" spans="32:33" x14ac:dyDescent="0.25">
      <c r="AF228" s="18"/>
      <c r="AG228" s="19"/>
    </row>
    <row r="229" spans="32:33" x14ac:dyDescent="0.25">
      <c r="AF229" s="18"/>
      <c r="AG229" s="19"/>
    </row>
    <row r="230" spans="32:33" x14ac:dyDescent="0.25">
      <c r="AF230" s="18"/>
      <c r="AG230" s="19"/>
    </row>
    <row r="231" spans="32:33" x14ac:dyDescent="0.25">
      <c r="AF231" s="18"/>
      <c r="AG231" s="19"/>
    </row>
    <row r="232" spans="32:33" x14ac:dyDescent="0.25">
      <c r="AF232" s="18"/>
      <c r="AG232" s="19"/>
    </row>
    <row r="233" spans="32:33" x14ac:dyDescent="0.25">
      <c r="AF233" s="18"/>
      <c r="AG233" s="19"/>
    </row>
    <row r="234" spans="32:33" x14ac:dyDescent="0.25">
      <c r="AF234" s="18"/>
      <c r="AG234" s="19"/>
    </row>
    <row r="235" spans="32:33" x14ac:dyDescent="0.25">
      <c r="AF235" s="18"/>
      <c r="AG235" s="19"/>
    </row>
    <row r="236" spans="32:33" x14ac:dyDescent="0.25">
      <c r="AF236" s="18"/>
      <c r="AG236" s="19"/>
    </row>
    <row r="237" spans="32:33" x14ac:dyDescent="0.25">
      <c r="AF237" s="18"/>
      <c r="AG237" s="19"/>
    </row>
    <row r="238" spans="32:33" x14ac:dyDescent="0.25">
      <c r="AF238" s="18"/>
      <c r="AG238" s="19"/>
    </row>
    <row r="239" spans="32:33" x14ac:dyDescent="0.25">
      <c r="AF239" s="18"/>
      <c r="AG239" s="19"/>
    </row>
    <row r="240" spans="32:33" x14ac:dyDescent="0.25">
      <c r="AF240" s="18"/>
      <c r="AG240" s="19"/>
    </row>
    <row r="241" spans="32:33" x14ac:dyDescent="0.25">
      <c r="AF241" s="18"/>
      <c r="AG241" s="19"/>
    </row>
    <row r="242" spans="32:33" x14ac:dyDescent="0.25">
      <c r="AF242" s="18"/>
      <c r="AG242" s="19"/>
    </row>
    <row r="243" spans="32:33" x14ac:dyDescent="0.25">
      <c r="AF243" s="18"/>
      <c r="AG243" s="19"/>
    </row>
    <row r="244" spans="32:33" x14ac:dyDescent="0.25">
      <c r="AF244" s="18"/>
      <c r="AG244" s="19"/>
    </row>
    <row r="245" spans="32:33" x14ac:dyDescent="0.25">
      <c r="AF245" s="18"/>
      <c r="AG245" s="19"/>
    </row>
    <row r="246" spans="32:33" x14ac:dyDescent="0.25">
      <c r="AF246" s="18"/>
      <c r="AG246" s="19"/>
    </row>
    <row r="247" spans="32:33" x14ac:dyDescent="0.25">
      <c r="AF247" s="18"/>
      <c r="AG247" s="19"/>
    </row>
    <row r="248" spans="32:33" x14ac:dyDescent="0.25">
      <c r="AF248" s="18"/>
      <c r="AG248" s="19"/>
    </row>
    <row r="249" spans="32:33" x14ac:dyDescent="0.25">
      <c r="AF249" s="18"/>
      <c r="AG249" s="19"/>
    </row>
    <row r="250" spans="32:33" x14ac:dyDescent="0.25">
      <c r="AF250" s="18"/>
      <c r="AG250" s="19"/>
    </row>
    <row r="251" spans="32:33" x14ac:dyDescent="0.25">
      <c r="AF251" s="18"/>
      <c r="AG251" s="19"/>
    </row>
    <row r="252" spans="32:33" x14ac:dyDescent="0.25">
      <c r="AF252" s="18"/>
      <c r="AG252" s="19"/>
    </row>
    <row r="253" spans="32:33" x14ac:dyDescent="0.25">
      <c r="AF253" s="18"/>
      <c r="AG253" s="19"/>
    </row>
    <row r="254" spans="32:33" x14ac:dyDescent="0.25">
      <c r="AF254" s="18"/>
      <c r="AG254" s="19"/>
    </row>
    <row r="255" spans="32:33" x14ac:dyDescent="0.25">
      <c r="AF255" s="18"/>
      <c r="AG255" s="19"/>
    </row>
    <row r="256" spans="32:33" x14ac:dyDescent="0.25">
      <c r="AF256" s="18"/>
      <c r="AG256" s="19"/>
    </row>
    <row r="257" spans="32:33" x14ac:dyDescent="0.25">
      <c r="AF257" s="18"/>
      <c r="AG257" s="19"/>
    </row>
    <row r="258" spans="32:33" x14ac:dyDescent="0.25">
      <c r="AF258" s="18"/>
      <c r="AG258" s="19"/>
    </row>
    <row r="259" spans="32:33" x14ac:dyDescent="0.25">
      <c r="AF259" s="18"/>
      <c r="AG259" s="19"/>
    </row>
    <row r="260" spans="32:33" x14ac:dyDescent="0.25">
      <c r="AF260" s="18"/>
      <c r="AG260" s="19"/>
    </row>
    <row r="261" spans="32:33" x14ac:dyDescent="0.25">
      <c r="AF261" s="18"/>
      <c r="AG261" s="19"/>
    </row>
    <row r="262" spans="32:33" x14ac:dyDescent="0.25">
      <c r="AF262" s="18"/>
      <c r="AG262" s="19"/>
    </row>
    <row r="263" spans="32:33" x14ac:dyDescent="0.25">
      <c r="AF263" s="18"/>
      <c r="AG263" s="19"/>
    </row>
    <row r="264" spans="32:33" x14ac:dyDescent="0.25">
      <c r="AF264" s="18"/>
      <c r="AG264" s="19"/>
    </row>
    <row r="265" spans="32:33" x14ac:dyDescent="0.25">
      <c r="AF265" s="18"/>
      <c r="AG265" s="19"/>
    </row>
    <row r="266" spans="32:33" x14ac:dyDescent="0.25">
      <c r="AF266" s="18"/>
      <c r="AG266" s="19"/>
    </row>
    <row r="267" spans="32:33" x14ac:dyDescent="0.25">
      <c r="AF267" s="18"/>
      <c r="AG267" s="19"/>
    </row>
    <row r="268" spans="32:33" x14ac:dyDescent="0.25">
      <c r="AF268" s="18"/>
      <c r="AG268" s="19"/>
    </row>
    <row r="269" spans="32:33" x14ac:dyDescent="0.25">
      <c r="AF269" s="18"/>
      <c r="AG269" s="19"/>
    </row>
    <row r="270" spans="32:33" x14ac:dyDescent="0.25">
      <c r="AF270" s="18"/>
      <c r="AG270" s="19"/>
    </row>
    <row r="271" spans="32:33" x14ac:dyDescent="0.25">
      <c r="AF271" s="18"/>
      <c r="AG271" s="19"/>
    </row>
    <row r="272" spans="32:33" x14ac:dyDescent="0.25">
      <c r="AF272" s="18"/>
      <c r="AG272" s="19"/>
    </row>
    <row r="273" spans="32:33" x14ac:dyDescent="0.25">
      <c r="AF273" s="18"/>
      <c r="AG273" s="19"/>
    </row>
    <row r="274" spans="32:33" x14ac:dyDescent="0.25">
      <c r="AF274" s="18"/>
      <c r="AG274" s="19"/>
    </row>
    <row r="275" spans="32:33" x14ac:dyDescent="0.25">
      <c r="AF275" s="18"/>
      <c r="AG275" s="19"/>
    </row>
    <row r="276" spans="32:33" x14ac:dyDescent="0.25">
      <c r="AF276" s="18"/>
      <c r="AG276" s="19"/>
    </row>
    <row r="277" spans="32:33" x14ac:dyDescent="0.25">
      <c r="AF277" s="18"/>
      <c r="AG277" s="19"/>
    </row>
    <row r="278" spans="32:33" x14ac:dyDescent="0.25">
      <c r="AF278" s="18"/>
      <c r="AG278" s="19"/>
    </row>
    <row r="279" spans="32:33" x14ac:dyDescent="0.25">
      <c r="AF279" s="18"/>
      <c r="AG279" s="19"/>
    </row>
    <row r="280" spans="32:33" x14ac:dyDescent="0.25">
      <c r="AF280" s="18"/>
      <c r="AG280" s="19"/>
    </row>
    <row r="281" spans="32:33" x14ac:dyDescent="0.25">
      <c r="AF281" s="18"/>
      <c r="AG281" s="19"/>
    </row>
    <row r="282" spans="32:33" x14ac:dyDescent="0.25">
      <c r="AF282" s="18"/>
      <c r="AG282" s="19"/>
    </row>
    <row r="283" spans="32:33" x14ac:dyDescent="0.25">
      <c r="AF283" s="18"/>
      <c r="AG283" s="19"/>
    </row>
    <row r="284" spans="32:33" x14ac:dyDescent="0.25">
      <c r="AF284" s="18"/>
      <c r="AG284" s="19"/>
    </row>
    <row r="285" spans="32:33" x14ac:dyDescent="0.25">
      <c r="AF285" s="18"/>
      <c r="AG285" s="19"/>
    </row>
    <row r="286" spans="32:33" x14ac:dyDescent="0.25">
      <c r="AF286" s="18"/>
      <c r="AG286" s="19"/>
    </row>
    <row r="287" spans="32:33" x14ac:dyDescent="0.25">
      <c r="AF287" s="18"/>
      <c r="AG287" s="19"/>
    </row>
    <row r="288" spans="32:33" x14ac:dyDescent="0.25">
      <c r="AF288" s="18"/>
      <c r="AG288" s="19"/>
    </row>
    <row r="289" spans="32:33" x14ac:dyDescent="0.25">
      <c r="AF289" s="18"/>
      <c r="AG289" s="19"/>
    </row>
    <row r="290" spans="32:33" x14ac:dyDescent="0.25">
      <c r="AF290" s="18"/>
      <c r="AG290" s="19"/>
    </row>
    <row r="291" spans="32:33" x14ac:dyDescent="0.25">
      <c r="AF291" s="18"/>
      <c r="AG291" s="19"/>
    </row>
    <row r="292" spans="32:33" x14ac:dyDescent="0.25">
      <c r="AF292" s="18"/>
      <c r="AG292" s="19"/>
    </row>
    <row r="293" spans="32:33" x14ac:dyDescent="0.25">
      <c r="AF293" s="18"/>
      <c r="AG293" s="19"/>
    </row>
    <row r="294" spans="32:33" x14ac:dyDescent="0.25">
      <c r="AF294" s="18"/>
      <c r="AG294" s="19"/>
    </row>
    <row r="295" spans="32:33" x14ac:dyDescent="0.25">
      <c r="AF295" s="18"/>
      <c r="AG295" s="19"/>
    </row>
    <row r="296" spans="32:33" x14ac:dyDescent="0.25">
      <c r="AF296" s="18"/>
      <c r="AG296" s="19"/>
    </row>
    <row r="297" spans="32:33" x14ac:dyDescent="0.25">
      <c r="AF297" s="18"/>
      <c r="AG297" s="19"/>
    </row>
    <row r="298" spans="32:33" x14ac:dyDescent="0.25">
      <c r="AF298" s="18"/>
      <c r="AG298" s="19"/>
    </row>
    <row r="299" spans="32:33" x14ac:dyDescent="0.25">
      <c r="AF299" s="18"/>
      <c r="AG299" s="19"/>
    </row>
    <row r="300" spans="32:33" x14ac:dyDescent="0.25">
      <c r="AF300" s="18"/>
      <c r="AG300" s="19"/>
    </row>
    <row r="301" spans="32:33" x14ac:dyDescent="0.25">
      <c r="AF301" s="18"/>
      <c r="AG301" s="19"/>
    </row>
    <row r="302" spans="32:33" x14ac:dyDescent="0.25">
      <c r="AF302" s="18"/>
      <c r="AG302" s="19"/>
    </row>
    <row r="303" spans="32:33" x14ac:dyDescent="0.25">
      <c r="AF303" s="18"/>
      <c r="AG303" s="19"/>
    </row>
    <row r="304" spans="32:33" x14ac:dyDescent="0.25">
      <c r="AF304" s="18"/>
      <c r="AG304" s="19"/>
    </row>
    <row r="305" spans="32:33" x14ac:dyDescent="0.25">
      <c r="AF305" s="18"/>
      <c r="AG305" s="19"/>
    </row>
    <row r="306" spans="32:33" x14ac:dyDescent="0.25">
      <c r="AF306" s="18"/>
      <c r="AG306" s="19"/>
    </row>
    <row r="307" spans="32:33" x14ac:dyDescent="0.25">
      <c r="AF307" s="18"/>
      <c r="AG307" s="19"/>
    </row>
    <row r="308" spans="32:33" x14ac:dyDescent="0.25">
      <c r="AF308" s="18"/>
      <c r="AG308" s="19"/>
    </row>
    <row r="309" spans="32:33" x14ac:dyDescent="0.25">
      <c r="AF309" s="18"/>
      <c r="AG309" s="19"/>
    </row>
    <row r="310" spans="32:33" x14ac:dyDescent="0.25">
      <c r="AF310" s="18"/>
      <c r="AG310" s="19"/>
    </row>
    <row r="311" spans="32:33" x14ac:dyDescent="0.25">
      <c r="AF311" s="18"/>
      <c r="AG311" s="19"/>
    </row>
    <row r="312" spans="32:33" x14ac:dyDescent="0.25">
      <c r="AF312" s="18"/>
      <c r="AG312" s="19"/>
    </row>
    <row r="313" spans="32:33" x14ac:dyDescent="0.25">
      <c r="AF313" s="18"/>
      <c r="AG313" s="19"/>
    </row>
    <row r="314" spans="32:33" x14ac:dyDescent="0.25">
      <c r="AF314" s="18"/>
      <c r="AG314" s="19"/>
    </row>
    <row r="315" spans="32:33" x14ac:dyDescent="0.25">
      <c r="AF315" s="18"/>
      <c r="AG315" s="19"/>
    </row>
    <row r="316" spans="32:33" x14ac:dyDescent="0.25">
      <c r="AF316" s="18"/>
      <c r="AG316" s="19"/>
    </row>
    <row r="317" spans="32:33" x14ac:dyDescent="0.25">
      <c r="AF317" s="18"/>
      <c r="AG317" s="19"/>
    </row>
    <row r="318" spans="32:33" x14ac:dyDescent="0.25">
      <c r="AF318" s="18"/>
      <c r="AG318" s="19"/>
    </row>
    <row r="319" spans="32:33" x14ac:dyDescent="0.25">
      <c r="AF319" s="18"/>
      <c r="AG319" s="19"/>
    </row>
    <row r="320" spans="32:33" x14ac:dyDescent="0.25">
      <c r="AF320" s="18"/>
      <c r="AG320" s="19"/>
    </row>
    <row r="321" spans="32:33" x14ac:dyDescent="0.25">
      <c r="AF321" s="18"/>
      <c r="AG321" s="19"/>
    </row>
    <row r="322" spans="32:33" x14ac:dyDescent="0.25">
      <c r="AF322" s="18"/>
      <c r="AG322" s="19"/>
    </row>
    <row r="323" spans="32:33" x14ac:dyDescent="0.25">
      <c r="AF323" s="18"/>
      <c r="AG323" s="19"/>
    </row>
    <row r="324" spans="32:33" x14ac:dyDescent="0.25">
      <c r="AF324" s="18"/>
      <c r="AG324" s="19"/>
    </row>
    <row r="325" spans="32:33" x14ac:dyDescent="0.25">
      <c r="AF325" s="18"/>
      <c r="AG325" s="19"/>
    </row>
    <row r="326" spans="32:33" x14ac:dyDescent="0.25">
      <c r="AF326" s="18"/>
      <c r="AG326" s="19"/>
    </row>
    <row r="327" spans="32:33" x14ac:dyDescent="0.25">
      <c r="AF327" s="18"/>
      <c r="AG327" s="19"/>
    </row>
    <row r="328" spans="32:33" x14ac:dyDescent="0.25">
      <c r="AF328" s="18"/>
      <c r="AG328" s="19"/>
    </row>
    <row r="329" spans="32:33" x14ac:dyDescent="0.25">
      <c r="AF329" s="18"/>
      <c r="AG329" s="19"/>
    </row>
    <row r="330" spans="32:33" x14ac:dyDescent="0.25">
      <c r="AF330" s="18"/>
      <c r="AG330" s="19"/>
    </row>
    <row r="331" spans="32:33" x14ac:dyDescent="0.25">
      <c r="AF331" s="18"/>
      <c r="AG331" s="19"/>
    </row>
    <row r="332" spans="32:33" x14ac:dyDescent="0.25">
      <c r="AF332" s="18"/>
      <c r="AG332" s="19"/>
    </row>
    <row r="333" spans="32:33" x14ac:dyDescent="0.25">
      <c r="AF333" s="18"/>
      <c r="AG333" s="19"/>
    </row>
    <row r="334" spans="32:33" x14ac:dyDescent="0.25">
      <c r="AF334" s="18"/>
      <c r="AG334" s="19"/>
    </row>
    <row r="335" spans="32:33" x14ac:dyDescent="0.25">
      <c r="AF335" s="18"/>
      <c r="AG335" s="19"/>
    </row>
    <row r="336" spans="32:33" x14ac:dyDescent="0.25">
      <c r="AF336" s="18"/>
      <c r="AG336" s="19"/>
    </row>
    <row r="337" spans="32:33" x14ac:dyDescent="0.25">
      <c r="AF337" s="18"/>
      <c r="AG337" s="19"/>
    </row>
    <row r="338" spans="32:33" x14ac:dyDescent="0.25">
      <c r="AF338" s="18"/>
      <c r="AG338" s="19"/>
    </row>
    <row r="339" spans="32:33" x14ac:dyDescent="0.25">
      <c r="AF339" s="18"/>
      <c r="AG339" s="19"/>
    </row>
    <row r="340" spans="32:33" x14ac:dyDescent="0.25">
      <c r="AF340" s="18"/>
      <c r="AG340" s="19"/>
    </row>
    <row r="341" spans="32:33" x14ac:dyDescent="0.25">
      <c r="AF341" s="18"/>
      <c r="AG341" s="19"/>
    </row>
    <row r="342" spans="32:33" x14ac:dyDescent="0.25">
      <c r="AF342" s="18"/>
      <c r="AG342" s="19"/>
    </row>
    <row r="343" spans="32:33" x14ac:dyDescent="0.25">
      <c r="AF343" s="18"/>
      <c r="AG343" s="19"/>
    </row>
    <row r="344" spans="32:33" x14ac:dyDescent="0.25">
      <c r="AF344" s="18"/>
      <c r="AG344" s="19"/>
    </row>
    <row r="345" spans="32:33" x14ac:dyDescent="0.25">
      <c r="AF345" s="18"/>
      <c r="AG345" s="19"/>
    </row>
    <row r="346" spans="32:33" x14ac:dyDescent="0.25">
      <c r="AF346" s="18"/>
      <c r="AG346" s="19"/>
    </row>
    <row r="347" spans="32:33" x14ac:dyDescent="0.25">
      <c r="AF347" s="18"/>
      <c r="AG347" s="19"/>
    </row>
    <row r="348" spans="32:33" x14ac:dyDescent="0.25">
      <c r="AF348" s="18"/>
      <c r="AG348" s="19"/>
    </row>
    <row r="349" spans="32:33" x14ac:dyDescent="0.25">
      <c r="AF349" s="18"/>
      <c r="AG349" s="19"/>
    </row>
    <row r="350" spans="32:33" x14ac:dyDescent="0.25">
      <c r="AF350" s="18"/>
      <c r="AG350" s="19"/>
    </row>
    <row r="351" spans="32:33" x14ac:dyDescent="0.25">
      <c r="AF351" s="18"/>
      <c r="AG351" s="19"/>
    </row>
    <row r="352" spans="32:33" x14ac:dyDescent="0.25">
      <c r="AF352" s="18"/>
      <c r="AG352" s="19"/>
    </row>
    <row r="353" spans="32:33" x14ac:dyDescent="0.25">
      <c r="AF353" s="18"/>
      <c r="AG353" s="19"/>
    </row>
    <row r="354" spans="32:33" x14ac:dyDescent="0.25">
      <c r="AF354" s="18"/>
      <c r="AG354" s="19"/>
    </row>
    <row r="355" spans="32:33" x14ac:dyDescent="0.25">
      <c r="AF355" s="18"/>
      <c r="AG355" s="19"/>
    </row>
    <row r="356" spans="32:33" x14ac:dyDescent="0.25">
      <c r="AF356" s="18"/>
      <c r="AG356" s="19"/>
    </row>
    <row r="357" spans="32:33" x14ac:dyDescent="0.25">
      <c r="AF357" s="18"/>
      <c r="AG357" s="19"/>
    </row>
    <row r="358" spans="32:33" x14ac:dyDescent="0.25">
      <c r="AF358" s="18"/>
      <c r="AG358" s="19"/>
    </row>
    <row r="359" spans="32:33" x14ac:dyDescent="0.25">
      <c r="AF359" s="18"/>
      <c r="AG359" s="19"/>
    </row>
    <row r="360" spans="32:33" x14ac:dyDescent="0.25">
      <c r="AF360" s="18"/>
      <c r="AG360" s="19"/>
    </row>
    <row r="361" spans="32:33" x14ac:dyDescent="0.25">
      <c r="AF361" s="18"/>
      <c r="AG361" s="19"/>
    </row>
    <row r="362" spans="32:33" x14ac:dyDescent="0.25">
      <c r="AF362" s="18"/>
      <c r="AG362" s="19"/>
    </row>
    <row r="363" spans="32:33" x14ac:dyDescent="0.25">
      <c r="AF363" s="18"/>
      <c r="AG363" s="19"/>
    </row>
    <row r="364" spans="32:33" x14ac:dyDescent="0.25">
      <c r="AF364" s="18"/>
      <c r="AG364" s="19"/>
    </row>
    <row r="365" spans="32:33" x14ac:dyDescent="0.25">
      <c r="AF365" s="18"/>
      <c r="AG365" s="19"/>
    </row>
    <row r="366" spans="32:33" x14ac:dyDescent="0.25">
      <c r="AF366" s="18"/>
      <c r="AG366" s="19"/>
    </row>
    <row r="367" spans="32:33" x14ac:dyDescent="0.25">
      <c r="AF367" s="18"/>
      <c r="AG367" s="19"/>
    </row>
    <row r="368" spans="32:33" x14ac:dyDescent="0.25">
      <c r="AF368" s="18"/>
      <c r="AG368" s="19"/>
    </row>
    <row r="369" spans="32:33" x14ac:dyDescent="0.25">
      <c r="AF369" s="18"/>
      <c r="AG369" s="19"/>
    </row>
    <row r="370" spans="32:33" x14ac:dyDescent="0.25">
      <c r="AF370" s="18"/>
      <c r="AG370" s="19"/>
    </row>
    <row r="371" spans="32:33" x14ac:dyDescent="0.25">
      <c r="AF371" s="18"/>
      <c r="AG371" s="19"/>
    </row>
    <row r="372" spans="32:33" x14ac:dyDescent="0.25">
      <c r="AF372" s="18"/>
      <c r="AG372" s="19"/>
    </row>
    <row r="373" spans="32:33" x14ac:dyDescent="0.25">
      <c r="AF373" s="18"/>
      <c r="AG373" s="19"/>
    </row>
    <row r="374" spans="32:33" x14ac:dyDescent="0.25">
      <c r="AF374" s="18"/>
      <c r="AG374" s="19"/>
    </row>
    <row r="375" spans="32:33" x14ac:dyDescent="0.25">
      <c r="AF375" s="18"/>
      <c r="AG375" s="19"/>
    </row>
    <row r="376" spans="32:33" x14ac:dyDescent="0.25">
      <c r="AF376" s="18"/>
      <c r="AG376" s="19"/>
    </row>
    <row r="377" spans="32:33" x14ac:dyDescent="0.25">
      <c r="AF377" s="18"/>
      <c r="AG377" s="19"/>
    </row>
    <row r="378" spans="32:33" x14ac:dyDescent="0.25">
      <c r="AF378" s="18"/>
      <c r="AG378" s="19"/>
    </row>
    <row r="379" spans="32:33" x14ac:dyDescent="0.25">
      <c r="AF379" s="18"/>
      <c r="AG379" s="19"/>
    </row>
    <row r="380" spans="32:33" x14ac:dyDescent="0.25">
      <c r="AF380" s="18"/>
      <c r="AG380" s="19"/>
    </row>
    <row r="381" spans="32:33" x14ac:dyDescent="0.25">
      <c r="AF381" s="18"/>
      <c r="AG381" s="19"/>
    </row>
    <row r="382" spans="32:33" x14ac:dyDescent="0.25">
      <c r="AF382" s="18"/>
      <c r="AG382" s="19"/>
    </row>
    <row r="383" spans="32:33" x14ac:dyDescent="0.25">
      <c r="AF383" s="18"/>
      <c r="AG383" s="19"/>
    </row>
    <row r="384" spans="32:33" x14ac:dyDescent="0.25">
      <c r="AF384" s="18"/>
      <c r="AG384" s="19"/>
    </row>
    <row r="385" spans="32:33" x14ac:dyDescent="0.25">
      <c r="AF385" s="18"/>
      <c r="AG385" s="19"/>
    </row>
    <row r="386" spans="32:33" x14ac:dyDescent="0.25">
      <c r="AF386" s="18"/>
      <c r="AG386" s="19"/>
    </row>
    <row r="387" spans="32:33" x14ac:dyDescent="0.25">
      <c r="AF387" s="18"/>
      <c r="AG387" s="19"/>
    </row>
    <row r="388" spans="32:33" x14ac:dyDescent="0.25">
      <c r="AF388" s="18"/>
      <c r="AG388" s="19"/>
    </row>
    <row r="389" spans="32:33" x14ac:dyDescent="0.25">
      <c r="AF389" s="18"/>
      <c r="AG389" s="19"/>
    </row>
    <row r="390" spans="32:33" x14ac:dyDescent="0.25">
      <c r="AF390" s="18"/>
      <c r="AG390" s="19"/>
    </row>
    <row r="391" spans="32:33" x14ac:dyDescent="0.25">
      <c r="AF391" s="18"/>
      <c r="AG391" s="19"/>
    </row>
    <row r="392" spans="32:33" x14ac:dyDescent="0.25">
      <c r="AF392" s="18"/>
      <c r="AG392" s="19"/>
    </row>
    <row r="393" spans="32:33" x14ac:dyDescent="0.25">
      <c r="AF393" s="18"/>
      <c r="AG393" s="19"/>
    </row>
    <row r="394" spans="32:33" x14ac:dyDescent="0.25">
      <c r="AF394" s="18"/>
      <c r="AG394" s="19"/>
    </row>
    <row r="395" spans="32:33" x14ac:dyDescent="0.25">
      <c r="AF395" s="18"/>
      <c r="AG395" s="19"/>
    </row>
    <row r="396" spans="32:33" x14ac:dyDescent="0.25">
      <c r="AF396" s="18"/>
      <c r="AG396" s="19"/>
    </row>
    <row r="397" spans="32:33" x14ac:dyDescent="0.25">
      <c r="AF397" s="18"/>
      <c r="AG397" s="19"/>
    </row>
    <row r="398" spans="32:33" x14ac:dyDescent="0.25">
      <c r="AF398" s="18"/>
      <c r="AG398" s="19"/>
    </row>
    <row r="399" spans="32:33" x14ac:dyDescent="0.25">
      <c r="AF399" s="18"/>
      <c r="AG399" s="19"/>
    </row>
    <row r="400" spans="32:33" x14ac:dyDescent="0.25">
      <c r="AF400" s="18"/>
      <c r="AG400" s="19"/>
    </row>
    <row r="401" spans="32:33" x14ac:dyDescent="0.25">
      <c r="AF401" s="18"/>
      <c r="AG401" s="19"/>
    </row>
    <row r="402" spans="32:33" x14ac:dyDescent="0.25">
      <c r="AF402" s="18"/>
      <c r="AG402" s="19"/>
    </row>
    <row r="403" spans="32:33" x14ac:dyDescent="0.25">
      <c r="AF403" s="18"/>
      <c r="AG403" s="19"/>
    </row>
    <row r="404" spans="32:33" x14ac:dyDescent="0.25">
      <c r="AF404" s="18"/>
      <c r="AG404" s="19"/>
    </row>
    <row r="405" spans="32:33" x14ac:dyDescent="0.25">
      <c r="AF405" s="18"/>
      <c r="AG405" s="19"/>
    </row>
    <row r="406" spans="32:33" x14ac:dyDescent="0.25">
      <c r="AF406" s="18"/>
      <c r="AG406" s="19"/>
    </row>
    <row r="407" spans="32:33" x14ac:dyDescent="0.25">
      <c r="AF407" s="18"/>
      <c r="AG407" s="19"/>
    </row>
    <row r="408" spans="32:33" x14ac:dyDescent="0.25">
      <c r="AF408" s="18"/>
      <c r="AG408" s="19"/>
    </row>
    <row r="409" spans="32:33" x14ac:dyDescent="0.25">
      <c r="AF409" s="18"/>
      <c r="AG409" s="19"/>
    </row>
    <row r="410" spans="32:33" x14ac:dyDescent="0.25">
      <c r="AF410" s="18"/>
      <c r="AG410" s="19"/>
    </row>
    <row r="411" spans="32:33" x14ac:dyDescent="0.25">
      <c r="AF411" s="18"/>
      <c r="AG411" s="19"/>
    </row>
    <row r="412" spans="32:33" x14ac:dyDescent="0.25">
      <c r="AF412" s="18"/>
      <c r="AG412" s="19"/>
    </row>
    <row r="413" spans="32:33" x14ac:dyDescent="0.25">
      <c r="AF413" s="18"/>
      <c r="AG413" s="19"/>
    </row>
    <row r="414" spans="32:33" x14ac:dyDescent="0.25">
      <c r="AF414" s="18"/>
      <c r="AG414" s="19"/>
    </row>
    <row r="415" spans="32:33" x14ac:dyDescent="0.25">
      <c r="AF415" s="18"/>
      <c r="AG415" s="19"/>
    </row>
    <row r="416" spans="32:33" x14ac:dyDescent="0.25">
      <c r="AF416" s="18"/>
      <c r="AG416" s="19"/>
    </row>
    <row r="417" spans="32:33" x14ac:dyDescent="0.25">
      <c r="AF417" s="18"/>
      <c r="AG417" s="19"/>
    </row>
    <row r="418" spans="32:33" x14ac:dyDescent="0.25">
      <c r="AF418" s="18"/>
      <c r="AG418" s="19"/>
    </row>
    <row r="419" spans="32:33" x14ac:dyDescent="0.25">
      <c r="AF419" s="18"/>
      <c r="AG419" s="19"/>
    </row>
    <row r="420" spans="32:33" x14ac:dyDescent="0.25">
      <c r="AF420" s="18"/>
      <c r="AG420" s="19"/>
    </row>
    <row r="421" spans="32:33" x14ac:dyDescent="0.25">
      <c r="AF421" s="18"/>
      <c r="AG421" s="19"/>
    </row>
    <row r="422" spans="32:33" x14ac:dyDescent="0.25">
      <c r="AF422" s="18"/>
      <c r="AG422" s="19"/>
    </row>
    <row r="423" spans="32:33" x14ac:dyDescent="0.25">
      <c r="AF423" s="18"/>
      <c r="AG423" s="19"/>
    </row>
    <row r="424" spans="32:33" x14ac:dyDescent="0.25">
      <c r="AF424" s="18"/>
      <c r="AG424" s="19"/>
    </row>
    <row r="425" spans="32:33" x14ac:dyDescent="0.25">
      <c r="AF425" s="18"/>
      <c r="AG425" s="19"/>
    </row>
    <row r="426" spans="32:33" x14ac:dyDescent="0.25">
      <c r="AF426" s="18"/>
      <c r="AG426" s="19"/>
    </row>
    <row r="427" spans="32:33" x14ac:dyDescent="0.25">
      <c r="AF427" s="18"/>
      <c r="AG427" s="19"/>
    </row>
    <row r="428" spans="32:33" x14ac:dyDescent="0.25">
      <c r="AF428" s="18"/>
      <c r="AG428" s="19"/>
    </row>
    <row r="429" spans="32:33" x14ac:dyDescent="0.25">
      <c r="AF429" s="18"/>
      <c r="AG429" s="19"/>
    </row>
    <row r="430" spans="32:33" x14ac:dyDescent="0.25">
      <c r="AF430" s="18"/>
      <c r="AG430" s="19"/>
    </row>
    <row r="431" spans="32:33" x14ac:dyDescent="0.25">
      <c r="AF431" s="18"/>
      <c r="AG431" s="19"/>
    </row>
    <row r="432" spans="32:33" x14ac:dyDescent="0.25">
      <c r="AF432" s="18"/>
      <c r="AG432" s="19"/>
    </row>
    <row r="433" spans="32:33" x14ac:dyDescent="0.25">
      <c r="AF433" s="18"/>
      <c r="AG433" s="19"/>
    </row>
    <row r="434" spans="32:33" x14ac:dyDescent="0.25">
      <c r="AF434" s="18"/>
      <c r="AG434" s="19"/>
    </row>
    <row r="435" spans="32:33" x14ac:dyDescent="0.25">
      <c r="AF435" s="18"/>
      <c r="AG435" s="19"/>
    </row>
    <row r="436" spans="32:33" x14ac:dyDescent="0.25">
      <c r="AF436" s="18"/>
      <c r="AG436" s="19"/>
    </row>
    <row r="437" spans="32:33" x14ac:dyDescent="0.25">
      <c r="AF437" s="18"/>
      <c r="AG437" s="19"/>
    </row>
    <row r="438" spans="32:33" x14ac:dyDescent="0.25">
      <c r="AF438" s="18"/>
      <c r="AG438" s="19"/>
    </row>
    <row r="439" spans="32:33" x14ac:dyDescent="0.25">
      <c r="AF439" s="18"/>
      <c r="AG439" s="19"/>
    </row>
    <row r="440" spans="32:33" x14ac:dyDescent="0.25">
      <c r="AF440" s="18"/>
      <c r="AG440" s="19"/>
    </row>
    <row r="441" spans="32:33" x14ac:dyDescent="0.25">
      <c r="AF441" s="18"/>
      <c r="AG441" s="19"/>
    </row>
    <row r="442" spans="32:33" x14ac:dyDescent="0.25">
      <c r="AF442" s="18"/>
      <c r="AG442" s="19"/>
    </row>
    <row r="443" spans="32:33" x14ac:dyDescent="0.25">
      <c r="AF443" s="18"/>
      <c r="AG443" s="19"/>
    </row>
    <row r="444" spans="32:33" x14ac:dyDescent="0.25">
      <c r="AF444" s="18"/>
      <c r="AG444" s="19"/>
    </row>
    <row r="445" spans="32:33" x14ac:dyDescent="0.25">
      <c r="AF445" s="18"/>
      <c r="AG445" s="19"/>
    </row>
    <row r="446" spans="32:33" x14ac:dyDescent="0.25">
      <c r="AF446" s="18"/>
      <c r="AG446" s="19"/>
    </row>
    <row r="447" spans="32:33" x14ac:dyDescent="0.25">
      <c r="AF447" s="18"/>
      <c r="AG447" s="19"/>
    </row>
    <row r="448" spans="32:33" x14ac:dyDescent="0.25">
      <c r="AF448" s="18"/>
      <c r="AG448" s="19"/>
    </row>
    <row r="449" spans="32:33" x14ac:dyDescent="0.25">
      <c r="AF449" s="18"/>
      <c r="AG449" s="19"/>
    </row>
    <row r="450" spans="32:33" x14ac:dyDescent="0.25">
      <c r="AF450" s="18"/>
      <c r="AG450" s="19"/>
    </row>
    <row r="451" spans="32:33" x14ac:dyDescent="0.25">
      <c r="AF451" s="18"/>
      <c r="AG451" s="19"/>
    </row>
    <row r="452" spans="32:33" x14ac:dyDescent="0.25">
      <c r="AF452" s="18"/>
      <c r="AG452" s="19"/>
    </row>
    <row r="453" spans="32:33" x14ac:dyDescent="0.25">
      <c r="AF453" s="18"/>
      <c r="AG453" s="19"/>
    </row>
    <row r="454" spans="32:33" x14ac:dyDescent="0.25">
      <c r="AF454" s="18"/>
      <c r="AG454" s="19"/>
    </row>
    <row r="455" spans="32:33" x14ac:dyDescent="0.25">
      <c r="AF455" s="18"/>
      <c r="AG455" s="19"/>
    </row>
    <row r="456" spans="32:33" x14ac:dyDescent="0.25">
      <c r="AF456" s="18"/>
      <c r="AG456" s="19"/>
    </row>
    <row r="457" spans="32:33" x14ac:dyDescent="0.25">
      <c r="AF457" s="18"/>
      <c r="AG457" s="19"/>
    </row>
    <row r="458" spans="32:33" x14ac:dyDescent="0.25">
      <c r="AF458" s="18"/>
      <c r="AG458" s="19"/>
    </row>
    <row r="459" spans="32:33" x14ac:dyDescent="0.25">
      <c r="AF459" s="18"/>
      <c r="AG459" s="19"/>
    </row>
    <row r="460" spans="32:33" x14ac:dyDescent="0.25">
      <c r="AF460" s="18"/>
      <c r="AG460" s="19"/>
    </row>
    <row r="461" spans="32:33" x14ac:dyDescent="0.25">
      <c r="AF461" s="18"/>
      <c r="AG461" s="19"/>
    </row>
    <row r="462" spans="32:33" x14ac:dyDescent="0.25">
      <c r="AF462" s="18"/>
      <c r="AG462" s="19"/>
    </row>
    <row r="463" spans="32:33" x14ac:dyDescent="0.25">
      <c r="AF463" s="18"/>
      <c r="AG463" s="19"/>
    </row>
    <row r="464" spans="32:33" x14ac:dyDescent="0.25">
      <c r="AF464" s="18"/>
      <c r="AG464" s="19"/>
    </row>
    <row r="465" spans="32:33" x14ac:dyDescent="0.25">
      <c r="AF465" s="18"/>
      <c r="AG465" s="19"/>
    </row>
    <row r="466" spans="32:33" x14ac:dyDescent="0.25">
      <c r="AF466" s="18"/>
      <c r="AG466" s="19"/>
    </row>
    <row r="467" spans="32:33" x14ac:dyDescent="0.25">
      <c r="AF467" s="18"/>
      <c r="AG467" s="19"/>
    </row>
    <row r="468" spans="32:33" x14ac:dyDescent="0.25">
      <c r="AF468" s="18"/>
      <c r="AG468" s="19"/>
    </row>
    <row r="469" spans="32:33" x14ac:dyDescent="0.25">
      <c r="AF469" s="18"/>
      <c r="AG469" s="19"/>
    </row>
    <row r="470" spans="32:33" x14ac:dyDescent="0.25">
      <c r="AF470" s="18"/>
      <c r="AG470" s="19"/>
    </row>
    <row r="471" spans="32:33" x14ac:dyDescent="0.25">
      <c r="AF471" s="18"/>
      <c r="AG471" s="19"/>
    </row>
    <row r="472" spans="32:33" x14ac:dyDescent="0.25">
      <c r="AF472" s="18"/>
      <c r="AG472" s="19"/>
    </row>
    <row r="473" spans="32:33" x14ac:dyDescent="0.25">
      <c r="AF473" s="18"/>
      <c r="AG473" s="19"/>
    </row>
    <row r="474" spans="32:33" x14ac:dyDescent="0.25">
      <c r="AF474" s="18"/>
      <c r="AG474" s="19"/>
    </row>
    <row r="475" spans="32:33" x14ac:dyDescent="0.25">
      <c r="AF475" s="18"/>
      <c r="AG475" s="19"/>
    </row>
    <row r="476" spans="32:33" x14ac:dyDescent="0.25">
      <c r="AF476" s="18"/>
      <c r="AG476" s="19"/>
    </row>
    <row r="477" spans="32:33" x14ac:dyDescent="0.25">
      <c r="AF477" s="18"/>
      <c r="AG477" s="19"/>
    </row>
    <row r="478" spans="32:33" x14ac:dyDescent="0.25">
      <c r="AF478" s="18"/>
      <c r="AG478" s="19"/>
    </row>
    <row r="479" spans="32:33" x14ac:dyDescent="0.25">
      <c r="AF479" s="18"/>
      <c r="AG479" s="19"/>
    </row>
    <row r="480" spans="32:33" x14ac:dyDescent="0.25">
      <c r="AF480" s="18"/>
      <c r="AG480" s="19"/>
    </row>
    <row r="481" spans="32:33" x14ac:dyDescent="0.25">
      <c r="AF481" s="18"/>
      <c r="AG481" s="19"/>
    </row>
    <row r="482" spans="32:33" x14ac:dyDescent="0.25">
      <c r="AF482" s="18"/>
      <c r="AG482" s="19"/>
    </row>
    <row r="483" spans="32:33" x14ac:dyDescent="0.25">
      <c r="AF483" s="18"/>
      <c r="AG483" s="19"/>
    </row>
    <row r="484" spans="32:33" x14ac:dyDescent="0.25">
      <c r="AF484" s="18"/>
      <c r="AG484" s="19"/>
    </row>
    <row r="485" spans="32:33" x14ac:dyDescent="0.25">
      <c r="AF485" s="18"/>
      <c r="AG485" s="19"/>
    </row>
    <row r="486" spans="32:33" x14ac:dyDescent="0.25">
      <c r="AF486" s="18"/>
      <c r="AG486" s="19"/>
    </row>
    <row r="487" spans="32:33" x14ac:dyDescent="0.25">
      <c r="AF487" s="18"/>
      <c r="AG487" s="19"/>
    </row>
    <row r="488" spans="32:33" x14ac:dyDescent="0.25">
      <c r="AF488" s="18"/>
      <c r="AG488" s="19"/>
    </row>
    <row r="489" spans="32:33" x14ac:dyDescent="0.25">
      <c r="AF489" s="18"/>
      <c r="AG489" s="19"/>
    </row>
    <row r="490" spans="32:33" x14ac:dyDescent="0.25">
      <c r="AF490" s="18"/>
      <c r="AG490" s="19"/>
    </row>
    <row r="491" spans="32:33" x14ac:dyDescent="0.25">
      <c r="AF491" s="18"/>
      <c r="AG491" s="19"/>
    </row>
    <row r="492" spans="32:33" x14ac:dyDescent="0.25">
      <c r="AF492" s="18"/>
      <c r="AG492" s="19"/>
    </row>
    <row r="493" spans="32:33" x14ac:dyDescent="0.25">
      <c r="AF493" s="18"/>
      <c r="AG493" s="19"/>
    </row>
    <row r="494" spans="32:33" x14ac:dyDescent="0.25">
      <c r="AF494" s="18"/>
      <c r="AG494" s="19"/>
    </row>
    <row r="495" spans="32:33" x14ac:dyDescent="0.25">
      <c r="AF495" s="18"/>
      <c r="AG495" s="19"/>
    </row>
    <row r="496" spans="32:33" x14ac:dyDescent="0.25">
      <c r="AF496" s="18"/>
      <c r="AG496" s="19"/>
    </row>
    <row r="497" spans="32:33" x14ac:dyDescent="0.25">
      <c r="AF497" s="18"/>
      <c r="AG497" s="19"/>
    </row>
    <row r="498" spans="32:33" x14ac:dyDescent="0.25">
      <c r="AF498" s="18"/>
      <c r="AG498" s="19"/>
    </row>
    <row r="499" spans="32:33" x14ac:dyDescent="0.25">
      <c r="AF499" s="18"/>
      <c r="AG499" s="19"/>
    </row>
    <row r="500" spans="32:33" x14ac:dyDescent="0.25">
      <c r="AF500" s="18"/>
      <c r="AG500" s="19"/>
    </row>
    <row r="501" spans="32:33" x14ac:dyDescent="0.25">
      <c r="AF501" s="18"/>
      <c r="AG501" s="19"/>
    </row>
    <row r="502" spans="32:33" x14ac:dyDescent="0.25">
      <c r="AF502" s="18"/>
      <c r="AG502" s="19"/>
    </row>
    <row r="503" spans="32:33" x14ac:dyDescent="0.25">
      <c r="AF503" s="18"/>
      <c r="AG503" s="19"/>
    </row>
    <row r="504" spans="32:33" x14ac:dyDescent="0.25">
      <c r="AF504" s="18"/>
      <c r="AG504" s="19"/>
    </row>
    <row r="505" spans="32:33" x14ac:dyDescent="0.25">
      <c r="AF505" s="18"/>
      <c r="AG505" s="19"/>
    </row>
    <row r="506" spans="32:33" x14ac:dyDescent="0.25">
      <c r="AF506" s="18"/>
      <c r="AG506" s="19"/>
    </row>
    <row r="507" spans="32:33" x14ac:dyDescent="0.25">
      <c r="AF507" s="18"/>
      <c r="AG507" s="19"/>
    </row>
    <row r="508" spans="32:33" x14ac:dyDescent="0.25">
      <c r="AF508" s="18"/>
      <c r="AG508" s="19"/>
    </row>
    <row r="509" spans="32:33" x14ac:dyDescent="0.25">
      <c r="AF509" s="18"/>
      <c r="AG509" s="19"/>
    </row>
    <row r="510" spans="32:33" x14ac:dyDescent="0.25">
      <c r="AF510" s="18"/>
      <c r="AG510" s="19"/>
    </row>
    <row r="511" spans="32:33" x14ac:dyDescent="0.25">
      <c r="AF511" s="18"/>
      <c r="AG511" s="19"/>
    </row>
    <row r="512" spans="32:33" x14ac:dyDescent="0.25">
      <c r="AF512" s="18"/>
      <c r="AG512" s="19"/>
    </row>
    <row r="513" spans="32:33" x14ac:dyDescent="0.25">
      <c r="AF513" s="18"/>
      <c r="AG513" s="19"/>
    </row>
    <row r="514" spans="32:33" x14ac:dyDescent="0.25">
      <c r="AF514" s="18"/>
      <c r="AG514" s="19"/>
    </row>
    <row r="515" spans="32:33" x14ac:dyDescent="0.25">
      <c r="AF515" s="18"/>
      <c r="AG515" s="19"/>
    </row>
    <row r="516" spans="32:33" x14ac:dyDescent="0.25">
      <c r="AF516" s="18"/>
      <c r="AG516" s="19"/>
    </row>
    <row r="517" spans="32:33" x14ac:dyDescent="0.25">
      <c r="AF517" s="18"/>
      <c r="AG517" s="19"/>
    </row>
    <row r="518" spans="32:33" x14ac:dyDescent="0.25">
      <c r="AF518" s="18"/>
      <c r="AG518" s="19"/>
    </row>
    <row r="519" spans="32:33" x14ac:dyDescent="0.25">
      <c r="AF519" s="18"/>
      <c r="AG519" s="19"/>
    </row>
    <row r="520" spans="32:33" x14ac:dyDescent="0.25">
      <c r="AF520" s="18"/>
      <c r="AG520" s="19"/>
    </row>
    <row r="521" spans="32:33" x14ac:dyDescent="0.25">
      <c r="AF521" s="18"/>
      <c r="AG521" s="19"/>
    </row>
    <row r="522" spans="32:33" x14ac:dyDescent="0.25">
      <c r="AF522" s="18"/>
      <c r="AG522" s="19"/>
    </row>
    <row r="523" spans="32:33" x14ac:dyDescent="0.25">
      <c r="AF523" s="18"/>
      <c r="AG523" s="19"/>
    </row>
    <row r="524" spans="32:33" x14ac:dyDescent="0.25">
      <c r="AF524" s="18"/>
      <c r="AG524" s="19"/>
    </row>
    <row r="525" spans="32:33" x14ac:dyDescent="0.25">
      <c r="AF525" s="18"/>
      <c r="AG525" s="19"/>
    </row>
    <row r="526" spans="32:33" x14ac:dyDescent="0.25">
      <c r="AF526" s="18"/>
      <c r="AG526" s="19"/>
    </row>
    <row r="527" spans="32:33" x14ac:dyDescent="0.25">
      <c r="AF527" s="18"/>
      <c r="AG527" s="19"/>
    </row>
    <row r="528" spans="32:33" x14ac:dyDescent="0.25">
      <c r="AF528" s="18"/>
      <c r="AG528" s="19"/>
    </row>
    <row r="529" spans="32:33" x14ac:dyDescent="0.25">
      <c r="AF529" s="18"/>
      <c r="AG529" s="19"/>
    </row>
    <row r="530" spans="32:33" x14ac:dyDescent="0.25">
      <c r="AF530" s="18"/>
      <c r="AG530" s="19"/>
    </row>
    <row r="531" spans="32:33" x14ac:dyDescent="0.25">
      <c r="AF531" s="18"/>
      <c r="AG531" s="19"/>
    </row>
    <row r="532" spans="32:33" x14ac:dyDescent="0.25">
      <c r="AF532" s="18"/>
      <c r="AG532" s="19"/>
    </row>
    <row r="533" spans="32:33" x14ac:dyDescent="0.25">
      <c r="AF533" s="18"/>
      <c r="AG533" s="19"/>
    </row>
    <row r="534" spans="32:33" x14ac:dyDescent="0.25">
      <c r="AF534" s="18"/>
      <c r="AG534" s="19"/>
    </row>
    <row r="535" spans="32:33" x14ac:dyDescent="0.25">
      <c r="AF535" s="18"/>
      <c r="AG535" s="19"/>
    </row>
    <row r="536" spans="32:33" x14ac:dyDescent="0.25">
      <c r="AF536" s="18"/>
      <c r="AG536" s="19"/>
    </row>
    <row r="537" spans="32:33" x14ac:dyDescent="0.25">
      <c r="AF537" s="18"/>
      <c r="AG537" s="19"/>
    </row>
    <row r="538" spans="32:33" x14ac:dyDescent="0.25">
      <c r="AF538" s="18"/>
      <c r="AG538" s="19"/>
    </row>
    <row r="539" spans="32:33" x14ac:dyDescent="0.25">
      <c r="AF539" s="18"/>
      <c r="AG539" s="19"/>
    </row>
    <row r="540" spans="32:33" x14ac:dyDescent="0.25">
      <c r="AF540" s="18"/>
      <c r="AG540" s="19"/>
    </row>
    <row r="541" spans="32:33" x14ac:dyDescent="0.25">
      <c r="AF541" s="18"/>
      <c r="AG541" s="19"/>
    </row>
    <row r="542" spans="32:33" x14ac:dyDescent="0.25">
      <c r="AF542" s="18"/>
      <c r="AG542" s="19"/>
    </row>
    <row r="543" spans="32:33" x14ac:dyDescent="0.25">
      <c r="AF543" s="18"/>
      <c r="AG543" s="19"/>
    </row>
    <row r="544" spans="32:33" x14ac:dyDescent="0.25">
      <c r="AF544" s="18"/>
      <c r="AG544" s="19"/>
    </row>
    <row r="545" spans="32:33" x14ac:dyDescent="0.25">
      <c r="AF545" s="18"/>
      <c r="AG545" s="19"/>
    </row>
    <row r="546" spans="32:33" x14ac:dyDescent="0.25">
      <c r="AF546" s="18"/>
      <c r="AG546" s="19"/>
    </row>
    <row r="547" spans="32:33" x14ac:dyDescent="0.25">
      <c r="AF547" s="18"/>
      <c r="AG547" s="19"/>
    </row>
    <row r="548" spans="32:33" x14ac:dyDescent="0.25">
      <c r="AF548" s="18"/>
      <c r="AG548" s="19"/>
    </row>
    <row r="549" spans="32:33" x14ac:dyDescent="0.25">
      <c r="AF549" s="18"/>
      <c r="AG549" s="19"/>
    </row>
    <row r="550" spans="32:33" x14ac:dyDescent="0.25">
      <c r="AF550" s="18"/>
      <c r="AG550" s="19"/>
    </row>
    <row r="551" spans="32:33" x14ac:dyDescent="0.25">
      <c r="AF551" s="18"/>
      <c r="AG551" s="19"/>
    </row>
    <row r="552" spans="32:33" x14ac:dyDescent="0.25">
      <c r="AF552" s="18"/>
      <c r="AG552" s="19"/>
    </row>
    <row r="553" spans="32:33" x14ac:dyDescent="0.25">
      <c r="AF553" s="18"/>
      <c r="AG553" s="19"/>
    </row>
    <row r="554" spans="32:33" x14ac:dyDescent="0.25">
      <c r="AF554" s="18"/>
      <c r="AG554" s="19"/>
    </row>
    <row r="555" spans="32:33" x14ac:dyDescent="0.25">
      <c r="AF555" s="18"/>
      <c r="AG555" s="19"/>
    </row>
    <row r="556" spans="32:33" x14ac:dyDescent="0.25">
      <c r="AF556" s="18"/>
      <c r="AG556" s="19"/>
    </row>
    <row r="557" spans="32:33" x14ac:dyDescent="0.25">
      <c r="AF557" s="18"/>
      <c r="AG557" s="19"/>
    </row>
    <row r="558" spans="32:33" x14ac:dyDescent="0.25">
      <c r="AF558" s="18"/>
      <c r="AG558" s="19"/>
    </row>
    <row r="559" spans="32:33" x14ac:dyDescent="0.25">
      <c r="AF559" s="18"/>
      <c r="AG559" s="19"/>
    </row>
    <row r="560" spans="32:33" x14ac:dyDescent="0.25">
      <c r="AF560" s="18"/>
      <c r="AG560" s="19"/>
    </row>
    <row r="561" spans="32:33" x14ac:dyDescent="0.25">
      <c r="AF561" s="18"/>
      <c r="AG561" s="19"/>
    </row>
    <row r="562" spans="32:33" x14ac:dyDescent="0.25">
      <c r="AF562" s="18"/>
      <c r="AG562" s="19"/>
    </row>
    <row r="563" spans="32:33" x14ac:dyDescent="0.25">
      <c r="AF563" s="18"/>
      <c r="AG563" s="19"/>
    </row>
    <row r="564" spans="32:33" x14ac:dyDescent="0.25">
      <c r="AF564" s="18"/>
      <c r="AG564" s="19"/>
    </row>
    <row r="565" spans="32:33" x14ac:dyDescent="0.25">
      <c r="AF565" s="18"/>
      <c r="AG565" s="19"/>
    </row>
    <row r="566" spans="32:33" x14ac:dyDescent="0.25">
      <c r="AF566" s="18"/>
      <c r="AG566" s="19"/>
    </row>
    <row r="567" spans="32:33" x14ac:dyDescent="0.25">
      <c r="AF567" s="18"/>
      <c r="AG567" s="19"/>
    </row>
    <row r="568" spans="32:33" x14ac:dyDescent="0.25">
      <c r="AF568" s="18"/>
      <c r="AG568" s="19"/>
    </row>
    <row r="569" spans="32:33" x14ac:dyDescent="0.25">
      <c r="AF569" s="18"/>
      <c r="AG569" s="19"/>
    </row>
    <row r="570" spans="32:33" x14ac:dyDescent="0.25">
      <c r="AF570" s="18"/>
      <c r="AG570" s="19"/>
    </row>
    <row r="571" spans="32:33" x14ac:dyDescent="0.25">
      <c r="AF571" s="18"/>
      <c r="AG571" s="19"/>
    </row>
    <row r="572" spans="32:33" x14ac:dyDescent="0.25">
      <c r="AF572" s="18"/>
      <c r="AG572" s="19"/>
    </row>
    <row r="573" spans="32:33" x14ac:dyDescent="0.25">
      <c r="AF573" s="18"/>
      <c r="AG573" s="19"/>
    </row>
    <row r="574" spans="32:33" x14ac:dyDescent="0.25">
      <c r="AF574" s="18"/>
      <c r="AG574" s="19"/>
    </row>
    <row r="575" spans="32:33" x14ac:dyDescent="0.25">
      <c r="AF575" s="18"/>
      <c r="AG575" s="19"/>
    </row>
    <row r="576" spans="32:33" x14ac:dyDescent="0.25">
      <c r="AF576" s="18"/>
      <c r="AG576" s="19"/>
    </row>
    <row r="577" spans="32:33" x14ac:dyDescent="0.25">
      <c r="AF577" s="18"/>
      <c r="AG577" s="19"/>
    </row>
    <row r="578" spans="32:33" x14ac:dyDescent="0.25">
      <c r="AF578" s="18"/>
      <c r="AG578" s="19"/>
    </row>
    <row r="579" spans="32:33" x14ac:dyDescent="0.25">
      <c r="AF579" s="18"/>
      <c r="AG579" s="19"/>
    </row>
    <row r="580" spans="32:33" x14ac:dyDescent="0.25">
      <c r="AF580" s="18"/>
      <c r="AG580" s="19"/>
    </row>
    <row r="581" spans="32:33" x14ac:dyDescent="0.25">
      <c r="AF581" s="18"/>
      <c r="AG581" s="19"/>
    </row>
    <row r="582" spans="32:33" x14ac:dyDescent="0.25">
      <c r="AF582" s="18"/>
      <c r="AG582" s="19"/>
    </row>
    <row r="583" spans="32:33" x14ac:dyDescent="0.25">
      <c r="AF583" s="18"/>
      <c r="AG583" s="19"/>
    </row>
    <row r="584" spans="32:33" x14ac:dyDescent="0.25">
      <c r="AF584" s="18"/>
      <c r="AG584" s="19"/>
    </row>
    <row r="585" spans="32:33" x14ac:dyDescent="0.25">
      <c r="AF585" s="18"/>
      <c r="AG585" s="19"/>
    </row>
    <row r="586" spans="32:33" x14ac:dyDescent="0.25">
      <c r="AF586" s="18"/>
      <c r="AG586" s="19"/>
    </row>
    <row r="587" spans="32:33" x14ac:dyDescent="0.25">
      <c r="AF587" s="18"/>
      <c r="AG587" s="19"/>
    </row>
    <row r="588" spans="32:33" x14ac:dyDescent="0.25">
      <c r="AF588" s="18"/>
      <c r="AG588" s="19"/>
    </row>
    <row r="589" spans="32:33" x14ac:dyDescent="0.25">
      <c r="AF589" s="18"/>
      <c r="AG589" s="19"/>
    </row>
    <row r="590" spans="32:33" x14ac:dyDescent="0.25">
      <c r="AF590" s="18"/>
      <c r="AG590" s="19"/>
    </row>
    <row r="591" spans="32:33" x14ac:dyDescent="0.25">
      <c r="AF591" s="18"/>
      <c r="AG591" s="19"/>
    </row>
    <row r="592" spans="32:33" x14ac:dyDescent="0.25">
      <c r="AF592" s="18"/>
      <c r="AG592" s="19"/>
    </row>
    <row r="593" spans="32:33" x14ac:dyDescent="0.25">
      <c r="AF593" s="18"/>
      <c r="AG593" s="19"/>
    </row>
    <row r="594" spans="32:33" x14ac:dyDescent="0.25">
      <c r="AF594" s="18"/>
      <c r="AG594" s="19"/>
    </row>
    <row r="595" spans="32:33" x14ac:dyDescent="0.25">
      <c r="AF595" s="18"/>
      <c r="AG595" s="19"/>
    </row>
    <row r="596" spans="32:33" x14ac:dyDescent="0.25">
      <c r="AF596" s="18"/>
      <c r="AG596" s="19"/>
    </row>
    <row r="597" spans="32:33" x14ac:dyDescent="0.25">
      <c r="AF597" s="18"/>
      <c r="AG597" s="19"/>
    </row>
    <row r="598" spans="32:33" x14ac:dyDescent="0.25">
      <c r="AF598" s="18"/>
      <c r="AG598" s="19"/>
    </row>
    <row r="599" spans="32:33" x14ac:dyDescent="0.25">
      <c r="AF599" s="18"/>
      <c r="AG599" s="19"/>
    </row>
    <row r="600" spans="32:33" x14ac:dyDescent="0.25">
      <c r="AF600" s="18"/>
      <c r="AG600" s="19"/>
    </row>
    <row r="601" spans="32:33" x14ac:dyDescent="0.25">
      <c r="AF601" s="18"/>
      <c r="AG601" s="19"/>
    </row>
    <row r="602" spans="32:33" x14ac:dyDescent="0.25">
      <c r="AF602" s="18"/>
      <c r="AG602" s="19"/>
    </row>
    <row r="603" spans="32:33" x14ac:dyDescent="0.25">
      <c r="AF603" s="18"/>
      <c r="AG603" s="19"/>
    </row>
    <row r="604" spans="32:33" x14ac:dyDescent="0.25">
      <c r="AF604" s="18"/>
      <c r="AG604" s="19"/>
    </row>
    <row r="605" spans="32:33" x14ac:dyDescent="0.25">
      <c r="AF605" s="18"/>
      <c r="AG605" s="19"/>
    </row>
    <row r="606" spans="32:33" x14ac:dyDescent="0.25">
      <c r="AF606" s="18"/>
      <c r="AG606" s="19"/>
    </row>
    <row r="607" spans="32:33" x14ac:dyDescent="0.25">
      <c r="AF607" s="18"/>
      <c r="AG607" s="19"/>
    </row>
    <row r="608" spans="32:33" x14ac:dyDescent="0.25">
      <c r="AF608" s="18"/>
      <c r="AG608" s="19"/>
    </row>
    <row r="609" spans="32:33" x14ac:dyDescent="0.25">
      <c r="AF609" s="18"/>
      <c r="AG609" s="19"/>
    </row>
    <row r="610" spans="32:33" x14ac:dyDescent="0.25">
      <c r="AF610" s="18"/>
      <c r="AG610" s="19"/>
    </row>
    <row r="611" spans="32:33" x14ac:dyDescent="0.25">
      <c r="AF611" s="18"/>
      <c r="AG611" s="19"/>
    </row>
    <row r="612" spans="32:33" x14ac:dyDescent="0.25">
      <c r="AF612" s="18"/>
      <c r="AG612" s="19"/>
    </row>
    <row r="613" spans="32:33" x14ac:dyDescent="0.25">
      <c r="AF613" s="18"/>
      <c r="AG613" s="19"/>
    </row>
    <row r="614" spans="32:33" x14ac:dyDescent="0.25">
      <c r="AF614" s="18"/>
      <c r="AG614" s="19"/>
    </row>
    <row r="615" spans="32:33" x14ac:dyDescent="0.25">
      <c r="AF615" s="18"/>
      <c r="AG615" s="19"/>
    </row>
    <row r="616" spans="32:33" x14ac:dyDescent="0.25">
      <c r="AF616" s="18"/>
      <c r="AG616" s="19"/>
    </row>
    <row r="617" spans="32:33" x14ac:dyDescent="0.25">
      <c r="AF617" s="18"/>
      <c r="AG617" s="19"/>
    </row>
    <row r="618" spans="32:33" x14ac:dyDescent="0.25">
      <c r="AF618" s="18"/>
      <c r="AG618" s="19"/>
    </row>
    <row r="619" spans="32:33" x14ac:dyDescent="0.25">
      <c r="AF619" s="18"/>
      <c r="AG619" s="19"/>
    </row>
    <row r="620" spans="32:33" x14ac:dyDescent="0.25">
      <c r="AF620" s="18"/>
      <c r="AG620" s="19"/>
    </row>
    <row r="621" spans="32:33" x14ac:dyDescent="0.25">
      <c r="AF621" s="18"/>
      <c r="AG621" s="19"/>
    </row>
    <row r="622" spans="32:33" x14ac:dyDescent="0.25">
      <c r="AF622" s="18"/>
      <c r="AG622" s="19"/>
    </row>
    <row r="623" spans="32:33" x14ac:dyDescent="0.25">
      <c r="AF623" s="18"/>
      <c r="AG623" s="19"/>
    </row>
    <row r="624" spans="32:33" x14ac:dyDescent="0.25">
      <c r="AF624" s="18"/>
      <c r="AG624" s="19"/>
    </row>
    <row r="625" spans="32:33" x14ac:dyDescent="0.25">
      <c r="AF625" s="18"/>
      <c r="AG625" s="19"/>
    </row>
    <row r="626" spans="32:33" x14ac:dyDescent="0.25">
      <c r="AF626" s="18"/>
      <c r="AG626" s="19"/>
    </row>
    <row r="627" spans="32:33" x14ac:dyDescent="0.25">
      <c r="AF627" s="18"/>
      <c r="AG627" s="19"/>
    </row>
    <row r="628" spans="32:33" x14ac:dyDescent="0.25">
      <c r="AF628" s="18"/>
      <c r="AG628" s="19"/>
    </row>
    <row r="629" spans="32:33" x14ac:dyDescent="0.25">
      <c r="AF629" s="18"/>
      <c r="AG629" s="19"/>
    </row>
    <row r="630" spans="32:33" x14ac:dyDescent="0.25">
      <c r="AF630" s="18"/>
      <c r="AG630" s="19"/>
    </row>
    <row r="631" spans="32:33" x14ac:dyDescent="0.25">
      <c r="AF631" s="18"/>
      <c r="AG631" s="19"/>
    </row>
    <row r="632" spans="32:33" x14ac:dyDescent="0.25">
      <c r="AF632" s="18"/>
      <c r="AG632" s="19"/>
    </row>
    <row r="633" spans="32:33" x14ac:dyDescent="0.25">
      <c r="AF633" s="18"/>
      <c r="AG633" s="19"/>
    </row>
    <row r="634" spans="32:33" x14ac:dyDescent="0.25">
      <c r="AF634" s="18"/>
      <c r="AG634" s="19"/>
    </row>
    <row r="635" spans="32:33" x14ac:dyDescent="0.25">
      <c r="AF635" s="18"/>
      <c r="AG635" s="19"/>
    </row>
    <row r="636" spans="32:33" x14ac:dyDescent="0.25">
      <c r="AF636" s="18"/>
      <c r="AG636" s="19"/>
    </row>
    <row r="637" spans="32:33" x14ac:dyDescent="0.25">
      <c r="AF637" s="18"/>
      <c r="AG637" s="19"/>
    </row>
    <row r="638" spans="32:33" x14ac:dyDescent="0.25">
      <c r="AF638" s="18"/>
      <c r="AG638" s="19"/>
    </row>
    <row r="639" spans="32:33" x14ac:dyDescent="0.25">
      <c r="AF639" s="18"/>
      <c r="AG639" s="19"/>
    </row>
    <row r="640" spans="32:33" x14ac:dyDescent="0.25">
      <c r="AF640" s="18"/>
      <c r="AG640" s="19"/>
    </row>
    <row r="641" spans="32:33" x14ac:dyDescent="0.25">
      <c r="AF641" s="18"/>
      <c r="AG641" s="19"/>
    </row>
    <row r="642" spans="32:33" x14ac:dyDescent="0.25">
      <c r="AF642" s="18"/>
      <c r="AG642" s="19"/>
    </row>
    <row r="643" spans="32:33" x14ac:dyDescent="0.25">
      <c r="AF643" s="18"/>
      <c r="AG643" s="19"/>
    </row>
    <row r="644" spans="32:33" x14ac:dyDescent="0.25">
      <c r="AF644" s="18"/>
      <c r="AG644" s="19"/>
    </row>
    <row r="645" spans="32:33" x14ac:dyDescent="0.25">
      <c r="AF645" s="18"/>
      <c r="AG645" s="19"/>
    </row>
    <row r="646" spans="32:33" x14ac:dyDescent="0.25">
      <c r="AF646" s="18"/>
      <c r="AG646" s="19"/>
    </row>
    <row r="647" spans="32:33" x14ac:dyDescent="0.25">
      <c r="AF647" s="18"/>
      <c r="AG647" s="19"/>
    </row>
    <row r="648" spans="32:33" x14ac:dyDescent="0.25">
      <c r="AF648" s="18"/>
      <c r="AG648" s="19"/>
    </row>
    <row r="649" spans="32:33" x14ac:dyDescent="0.25">
      <c r="AF649" s="18"/>
      <c r="AG649" s="19"/>
    </row>
    <row r="650" spans="32:33" x14ac:dyDescent="0.25">
      <c r="AF650" s="18"/>
      <c r="AG650" s="19"/>
    </row>
    <row r="651" spans="32:33" x14ac:dyDescent="0.25">
      <c r="AF651" s="18"/>
      <c r="AG651" s="19"/>
    </row>
    <row r="652" spans="32:33" x14ac:dyDescent="0.25">
      <c r="AF652" s="18"/>
      <c r="AG652" s="19"/>
    </row>
    <row r="653" spans="32:33" x14ac:dyDescent="0.25">
      <c r="AF653" s="18"/>
      <c r="AG653" s="19"/>
    </row>
    <row r="654" spans="32:33" x14ac:dyDescent="0.25">
      <c r="AF654" s="18"/>
      <c r="AG654" s="19"/>
    </row>
    <row r="655" spans="32:33" x14ac:dyDescent="0.25">
      <c r="AF655" s="18"/>
      <c r="AG655" s="19"/>
    </row>
    <row r="656" spans="32:33" x14ac:dyDescent="0.25">
      <c r="AF656" s="18"/>
      <c r="AG656" s="19"/>
    </row>
    <row r="657" spans="32:33" x14ac:dyDescent="0.25">
      <c r="AF657" s="18"/>
      <c r="AG657" s="19"/>
    </row>
    <row r="658" spans="32:33" x14ac:dyDescent="0.25">
      <c r="AF658" s="18"/>
      <c r="AG658" s="19"/>
    </row>
    <row r="659" spans="32:33" x14ac:dyDescent="0.25">
      <c r="AF659" s="18"/>
      <c r="AG659" s="19"/>
    </row>
    <row r="660" spans="32:33" x14ac:dyDescent="0.25">
      <c r="AF660" s="18"/>
      <c r="AG660" s="19"/>
    </row>
    <row r="661" spans="32:33" x14ac:dyDescent="0.25">
      <c r="AF661" s="18"/>
      <c r="AG661" s="19"/>
    </row>
    <row r="662" spans="32:33" x14ac:dyDescent="0.25">
      <c r="AF662" s="18"/>
      <c r="AG662" s="19"/>
    </row>
    <row r="663" spans="32:33" x14ac:dyDescent="0.25">
      <c r="AF663" s="18"/>
      <c r="AG663" s="19"/>
    </row>
    <row r="664" spans="32:33" x14ac:dyDescent="0.25">
      <c r="AF664" s="18"/>
      <c r="AG664" s="19"/>
    </row>
    <row r="665" spans="32:33" x14ac:dyDescent="0.25">
      <c r="AF665" s="18"/>
      <c r="AG665" s="19"/>
    </row>
    <row r="666" spans="32:33" x14ac:dyDescent="0.25">
      <c r="AF666" s="18"/>
      <c r="AG666" s="19"/>
    </row>
    <row r="667" spans="32:33" x14ac:dyDescent="0.25">
      <c r="AF667" s="18"/>
      <c r="AG667" s="19"/>
    </row>
    <row r="668" spans="32:33" x14ac:dyDescent="0.25">
      <c r="AF668" s="18"/>
      <c r="AG668" s="19"/>
    </row>
    <row r="669" spans="32:33" x14ac:dyDescent="0.25">
      <c r="AF669" s="18"/>
      <c r="AG669" s="19"/>
    </row>
    <row r="670" spans="32:33" x14ac:dyDescent="0.25">
      <c r="AF670" s="18"/>
      <c r="AG670" s="19"/>
    </row>
    <row r="671" spans="32:33" x14ac:dyDescent="0.25">
      <c r="AF671" s="18"/>
      <c r="AG671" s="19"/>
    </row>
    <row r="672" spans="32:33" x14ac:dyDescent="0.25">
      <c r="AF672" s="18"/>
      <c r="AG672" s="19"/>
    </row>
    <row r="673" spans="32:33" x14ac:dyDescent="0.25">
      <c r="AF673" s="18"/>
      <c r="AG673" s="19"/>
    </row>
    <row r="674" spans="32:33" x14ac:dyDescent="0.25">
      <c r="AF674" s="18"/>
      <c r="AG674" s="19"/>
    </row>
    <row r="675" spans="32:33" x14ac:dyDescent="0.25">
      <c r="AF675" s="18"/>
      <c r="AG675" s="19"/>
    </row>
    <row r="676" spans="32:33" x14ac:dyDescent="0.25">
      <c r="AF676" s="18"/>
      <c r="AG676" s="19"/>
    </row>
    <row r="677" spans="32:33" x14ac:dyDescent="0.25">
      <c r="AF677" s="18"/>
      <c r="AG677" s="19"/>
    </row>
    <row r="678" spans="32:33" x14ac:dyDescent="0.25">
      <c r="AF678" s="18"/>
      <c r="AG678" s="19"/>
    </row>
    <row r="679" spans="32:33" x14ac:dyDescent="0.25">
      <c r="AF679" s="18"/>
      <c r="AG679" s="19"/>
    </row>
    <row r="680" spans="32:33" x14ac:dyDescent="0.25">
      <c r="AF680" s="18"/>
      <c r="AG680" s="19"/>
    </row>
    <row r="681" spans="32:33" x14ac:dyDescent="0.25">
      <c r="AF681" s="18"/>
      <c r="AG681" s="19"/>
    </row>
    <row r="682" spans="32:33" x14ac:dyDescent="0.25">
      <c r="AF682" s="18"/>
      <c r="AG682" s="19"/>
    </row>
    <row r="683" spans="32:33" x14ac:dyDescent="0.25">
      <c r="AF683" s="18"/>
      <c r="AG683" s="19"/>
    </row>
    <row r="684" spans="32:33" x14ac:dyDescent="0.25">
      <c r="AF684" s="18"/>
      <c r="AG684" s="19"/>
    </row>
    <row r="685" spans="32:33" x14ac:dyDescent="0.25">
      <c r="AF685" s="18"/>
      <c r="AG685" s="19"/>
    </row>
    <row r="686" spans="32:33" x14ac:dyDescent="0.25">
      <c r="AF686" s="18"/>
      <c r="AG686" s="19"/>
    </row>
    <row r="687" spans="32:33" x14ac:dyDescent="0.25">
      <c r="AF687" s="18"/>
      <c r="AG687" s="19"/>
    </row>
    <row r="688" spans="32:33" x14ac:dyDescent="0.25">
      <c r="AF688" s="18"/>
      <c r="AG688" s="19"/>
    </row>
    <row r="689" spans="32:33" x14ac:dyDescent="0.25">
      <c r="AF689" s="18"/>
      <c r="AG689" s="19"/>
    </row>
    <row r="690" spans="32:33" x14ac:dyDescent="0.25">
      <c r="AF690" s="18"/>
      <c r="AG690" s="19"/>
    </row>
    <row r="691" spans="32:33" x14ac:dyDescent="0.25">
      <c r="AF691" s="18"/>
      <c r="AG691" s="19"/>
    </row>
    <row r="692" spans="32:33" x14ac:dyDescent="0.25">
      <c r="AF692" s="18"/>
      <c r="AG692" s="19"/>
    </row>
    <row r="693" spans="32:33" x14ac:dyDescent="0.25">
      <c r="AF693" s="18"/>
      <c r="AG693" s="19"/>
    </row>
    <row r="694" spans="32:33" x14ac:dyDescent="0.25">
      <c r="AF694" s="18"/>
      <c r="AG694" s="19"/>
    </row>
    <row r="695" spans="32:33" x14ac:dyDescent="0.25">
      <c r="AF695" s="18"/>
      <c r="AG695" s="19"/>
    </row>
    <row r="696" spans="32:33" x14ac:dyDescent="0.25">
      <c r="AF696" s="18"/>
      <c r="AG696" s="19"/>
    </row>
    <row r="697" spans="32:33" x14ac:dyDescent="0.25">
      <c r="AF697" s="18"/>
      <c r="AG697" s="19"/>
    </row>
    <row r="698" spans="32:33" x14ac:dyDescent="0.25">
      <c r="AF698" s="18"/>
      <c r="AG698" s="19"/>
    </row>
    <row r="699" spans="32:33" x14ac:dyDescent="0.25">
      <c r="AF699" s="18"/>
      <c r="AG699" s="19"/>
    </row>
    <row r="700" spans="32:33" x14ac:dyDescent="0.25">
      <c r="AF700" s="18"/>
      <c r="AG700" s="19"/>
    </row>
    <row r="701" spans="32:33" x14ac:dyDescent="0.25">
      <c r="AF701" s="18"/>
      <c r="AG701" s="19"/>
    </row>
    <row r="702" spans="32:33" x14ac:dyDescent="0.25">
      <c r="AF702" s="18"/>
      <c r="AG702" s="19"/>
    </row>
    <row r="703" spans="32:33" x14ac:dyDescent="0.25">
      <c r="AF703" s="18"/>
      <c r="AG703" s="19"/>
    </row>
    <row r="704" spans="32:33" x14ac:dyDescent="0.25">
      <c r="AF704" s="18"/>
      <c r="AG704" s="19"/>
    </row>
    <row r="705" spans="32:33" x14ac:dyDescent="0.25">
      <c r="AF705" s="18"/>
      <c r="AG705" s="19"/>
    </row>
    <row r="706" spans="32:33" x14ac:dyDescent="0.25">
      <c r="AF706" s="18"/>
      <c r="AG706" s="19"/>
    </row>
    <row r="707" spans="32:33" x14ac:dyDescent="0.25">
      <c r="AF707" s="18"/>
      <c r="AG707" s="19"/>
    </row>
    <row r="708" spans="32:33" x14ac:dyDescent="0.25">
      <c r="AF708" s="18"/>
      <c r="AG708" s="19"/>
    </row>
    <row r="709" spans="32:33" x14ac:dyDescent="0.25">
      <c r="AF709" s="18"/>
      <c r="AG709" s="19"/>
    </row>
    <row r="710" spans="32:33" x14ac:dyDescent="0.25">
      <c r="AF710" s="18"/>
      <c r="AG710" s="19"/>
    </row>
    <row r="711" spans="32:33" x14ac:dyDescent="0.25">
      <c r="AF711" s="18"/>
      <c r="AG711" s="19"/>
    </row>
    <row r="712" spans="32:33" x14ac:dyDescent="0.25">
      <c r="AF712" s="18"/>
      <c r="AG712" s="19"/>
    </row>
    <row r="713" spans="32:33" x14ac:dyDescent="0.25">
      <c r="AF713" s="18"/>
      <c r="AG713" s="19"/>
    </row>
    <row r="714" spans="32:33" x14ac:dyDescent="0.25">
      <c r="AF714" s="18"/>
      <c r="AG714" s="19"/>
    </row>
    <row r="715" spans="32:33" x14ac:dyDescent="0.25">
      <c r="AF715" s="18"/>
      <c r="AG715" s="19"/>
    </row>
    <row r="716" spans="32:33" x14ac:dyDescent="0.25">
      <c r="AF716" s="18"/>
      <c r="AG716" s="19"/>
    </row>
    <row r="717" spans="32:33" x14ac:dyDescent="0.25">
      <c r="AF717" s="18"/>
      <c r="AG717" s="19"/>
    </row>
    <row r="718" spans="32:33" x14ac:dyDescent="0.25">
      <c r="AF718" s="18"/>
      <c r="AG718" s="19"/>
    </row>
    <row r="719" spans="32:33" x14ac:dyDescent="0.25">
      <c r="AF719" s="18"/>
      <c r="AG719" s="19"/>
    </row>
    <row r="720" spans="32:33" x14ac:dyDescent="0.25">
      <c r="AF720" s="18"/>
      <c r="AG720" s="19"/>
    </row>
    <row r="721" spans="32:33" x14ac:dyDescent="0.25">
      <c r="AF721" s="18"/>
      <c r="AG721" s="19"/>
    </row>
    <row r="722" spans="32:33" x14ac:dyDescent="0.25">
      <c r="AF722" s="18"/>
      <c r="AG722" s="19"/>
    </row>
    <row r="723" spans="32:33" x14ac:dyDescent="0.25">
      <c r="AF723" s="18"/>
      <c r="AG723" s="19"/>
    </row>
    <row r="724" spans="32:33" x14ac:dyDescent="0.25">
      <c r="AF724" s="18"/>
      <c r="AG724" s="19"/>
    </row>
    <row r="725" spans="32:33" x14ac:dyDescent="0.25">
      <c r="AF725" s="18"/>
      <c r="AG725" s="19"/>
    </row>
    <row r="726" spans="32:33" x14ac:dyDescent="0.25">
      <c r="AF726" s="18"/>
      <c r="AG726" s="19"/>
    </row>
    <row r="727" spans="32:33" x14ac:dyDescent="0.25">
      <c r="AF727" s="18"/>
      <c r="AG727" s="19"/>
    </row>
    <row r="728" spans="32:33" x14ac:dyDescent="0.25">
      <c r="AF728" s="18"/>
      <c r="AG728" s="19"/>
    </row>
    <row r="729" spans="32:33" x14ac:dyDescent="0.25">
      <c r="AF729" s="18"/>
      <c r="AG729" s="19"/>
    </row>
    <row r="730" spans="32:33" x14ac:dyDescent="0.25">
      <c r="AF730" s="18"/>
      <c r="AG730" s="19"/>
    </row>
    <row r="731" spans="32:33" x14ac:dyDescent="0.25">
      <c r="AF731" s="18"/>
      <c r="AG731" s="19"/>
    </row>
    <row r="732" spans="32:33" x14ac:dyDescent="0.25">
      <c r="AF732" s="18"/>
      <c r="AG732" s="19"/>
    </row>
    <row r="733" spans="32:33" x14ac:dyDescent="0.25">
      <c r="AF733" s="18"/>
      <c r="AG733" s="19"/>
    </row>
    <row r="734" spans="32:33" x14ac:dyDescent="0.25">
      <c r="AF734" s="18"/>
      <c r="AG734" s="19"/>
    </row>
    <row r="735" spans="32:33" x14ac:dyDescent="0.25">
      <c r="AF735" s="18"/>
      <c r="AG735" s="19"/>
    </row>
    <row r="736" spans="32:33" x14ac:dyDescent="0.25">
      <c r="AF736" s="18"/>
      <c r="AG736" s="19"/>
    </row>
    <row r="737" spans="32:33" x14ac:dyDescent="0.25">
      <c r="AF737" s="18"/>
      <c r="AG737" s="19"/>
    </row>
    <row r="738" spans="32:33" x14ac:dyDescent="0.25">
      <c r="AF738" s="18"/>
      <c r="AG738" s="19"/>
    </row>
    <row r="739" spans="32:33" x14ac:dyDescent="0.25">
      <c r="AF739" s="18"/>
      <c r="AG739" s="19"/>
    </row>
    <row r="740" spans="32:33" x14ac:dyDescent="0.25">
      <c r="AF740" s="18"/>
      <c r="AG740" s="19"/>
    </row>
    <row r="741" spans="32:33" x14ac:dyDescent="0.25">
      <c r="AF741" s="18"/>
      <c r="AG741" s="19"/>
    </row>
    <row r="742" spans="32:33" x14ac:dyDescent="0.25">
      <c r="AF742" s="18"/>
      <c r="AG742" s="19"/>
    </row>
    <row r="743" spans="32:33" x14ac:dyDescent="0.25">
      <c r="AF743" s="18"/>
      <c r="AG743" s="19"/>
    </row>
    <row r="744" spans="32:33" x14ac:dyDescent="0.25">
      <c r="AF744" s="18"/>
      <c r="AG744" s="19"/>
    </row>
    <row r="745" spans="32:33" x14ac:dyDescent="0.25">
      <c r="AF745" s="18"/>
      <c r="AG745" s="19"/>
    </row>
    <row r="746" spans="32:33" x14ac:dyDescent="0.25">
      <c r="AF746" s="18"/>
      <c r="AG746" s="19"/>
    </row>
    <row r="747" spans="32:33" x14ac:dyDescent="0.25">
      <c r="AF747" s="18"/>
      <c r="AG747" s="19"/>
    </row>
    <row r="748" spans="32:33" x14ac:dyDescent="0.25">
      <c r="AF748" s="18"/>
      <c r="AG748" s="19"/>
    </row>
    <row r="749" spans="32:33" x14ac:dyDescent="0.25">
      <c r="AF749" s="18"/>
      <c r="AG749" s="19"/>
    </row>
    <row r="750" spans="32:33" x14ac:dyDescent="0.25">
      <c r="AF750" s="18"/>
      <c r="AG750" s="19"/>
    </row>
    <row r="751" spans="32:33" x14ac:dyDescent="0.25">
      <c r="AF751" s="18"/>
      <c r="AG751" s="19"/>
    </row>
    <row r="752" spans="32:33" x14ac:dyDescent="0.25">
      <c r="AF752" s="18"/>
      <c r="AG752" s="19"/>
    </row>
    <row r="753" spans="32:33" x14ac:dyDescent="0.25">
      <c r="AF753" s="18"/>
      <c r="AG753" s="19"/>
    </row>
    <row r="754" spans="32:33" x14ac:dyDescent="0.25">
      <c r="AF754" s="18"/>
      <c r="AG754" s="19"/>
    </row>
    <row r="755" spans="32:33" x14ac:dyDescent="0.25">
      <c r="AF755" s="18"/>
      <c r="AG755" s="19"/>
    </row>
    <row r="756" spans="32:33" x14ac:dyDescent="0.25">
      <c r="AF756" s="18"/>
      <c r="AG756" s="19"/>
    </row>
    <row r="757" spans="32:33" x14ac:dyDescent="0.25">
      <c r="AF757" s="18"/>
      <c r="AG757" s="19"/>
    </row>
    <row r="758" spans="32:33" x14ac:dyDescent="0.25">
      <c r="AF758" s="18"/>
      <c r="AG758" s="19"/>
    </row>
    <row r="759" spans="32:33" x14ac:dyDescent="0.25">
      <c r="AF759" s="18"/>
      <c r="AG759" s="19"/>
    </row>
    <row r="760" spans="32:33" x14ac:dyDescent="0.25">
      <c r="AF760" s="18"/>
      <c r="AG760" s="19"/>
    </row>
    <row r="761" spans="32:33" x14ac:dyDescent="0.25">
      <c r="AF761" s="18"/>
      <c r="AG761" s="19"/>
    </row>
    <row r="762" spans="32:33" x14ac:dyDescent="0.25">
      <c r="AF762" s="18"/>
      <c r="AG762" s="19"/>
    </row>
    <row r="763" spans="32:33" x14ac:dyDescent="0.25">
      <c r="AF763" s="18"/>
      <c r="AG763" s="19"/>
    </row>
    <row r="764" spans="32:33" x14ac:dyDescent="0.25">
      <c r="AF764" s="18"/>
      <c r="AG764" s="19"/>
    </row>
    <row r="765" spans="32:33" x14ac:dyDescent="0.25">
      <c r="AF765" s="18"/>
      <c r="AG765" s="19"/>
    </row>
    <row r="766" spans="32:33" x14ac:dyDescent="0.25">
      <c r="AF766" s="18"/>
      <c r="AG766" s="19"/>
    </row>
    <row r="767" spans="32:33" x14ac:dyDescent="0.25">
      <c r="AF767" s="18"/>
      <c r="AG767" s="19"/>
    </row>
    <row r="768" spans="32:33" x14ac:dyDescent="0.25">
      <c r="AF768" s="18"/>
      <c r="AG768" s="19"/>
    </row>
    <row r="769" spans="32:33" x14ac:dyDescent="0.25">
      <c r="AF769" s="18"/>
      <c r="AG769" s="19"/>
    </row>
    <row r="770" spans="32:33" x14ac:dyDescent="0.25">
      <c r="AF770" s="18"/>
      <c r="AG770" s="19"/>
    </row>
    <row r="771" spans="32:33" x14ac:dyDescent="0.25">
      <c r="AF771" s="18"/>
      <c r="AG771" s="19"/>
    </row>
    <row r="772" spans="32:33" x14ac:dyDescent="0.25">
      <c r="AF772" s="18"/>
      <c r="AG772" s="19"/>
    </row>
    <row r="773" spans="32:33" x14ac:dyDescent="0.25">
      <c r="AF773" s="18"/>
      <c r="AG773" s="19"/>
    </row>
    <row r="774" spans="32:33" x14ac:dyDescent="0.25">
      <c r="AF774" s="18"/>
      <c r="AG774" s="19"/>
    </row>
    <row r="775" spans="32:33" x14ac:dyDescent="0.25">
      <c r="AF775" s="18"/>
      <c r="AG775" s="19"/>
    </row>
    <row r="776" spans="32:33" x14ac:dyDescent="0.25">
      <c r="AF776" s="18"/>
      <c r="AG776" s="19"/>
    </row>
    <row r="777" spans="32:33" x14ac:dyDescent="0.25">
      <c r="AF777" s="18"/>
      <c r="AG777" s="19"/>
    </row>
    <row r="778" spans="32:33" x14ac:dyDescent="0.25">
      <c r="AF778" s="18"/>
      <c r="AG778" s="19"/>
    </row>
    <row r="779" spans="32:33" x14ac:dyDescent="0.25">
      <c r="AF779" s="18"/>
      <c r="AG779" s="19"/>
    </row>
    <row r="780" spans="32:33" x14ac:dyDescent="0.25">
      <c r="AF780" s="18"/>
      <c r="AG780" s="19"/>
    </row>
    <row r="781" spans="32:33" x14ac:dyDescent="0.25">
      <c r="AF781" s="18"/>
      <c r="AG781" s="19"/>
    </row>
    <row r="782" spans="32:33" x14ac:dyDescent="0.25">
      <c r="AF782" s="18"/>
      <c r="AG782" s="19"/>
    </row>
    <row r="783" spans="32:33" x14ac:dyDescent="0.25">
      <c r="AF783" s="18"/>
      <c r="AG783" s="19"/>
    </row>
    <row r="784" spans="32:33" x14ac:dyDescent="0.25">
      <c r="AF784" s="18"/>
      <c r="AG784" s="19"/>
    </row>
    <row r="785" spans="32:33" x14ac:dyDescent="0.25">
      <c r="AF785" s="18"/>
      <c r="AG785" s="19"/>
    </row>
    <row r="786" spans="32:33" x14ac:dyDescent="0.25">
      <c r="AF786" s="18"/>
      <c r="AG786" s="19"/>
    </row>
    <row r="787" spans="32:33" x14ac:dyDescent="0.25">
      <c r="AF787" s="18"/>
      <c r="AG787" s="19"/>
    </row>
    <row r="788" spans="32:33" x14ac:dyDescent="0.25">
      <c r="AF788" s="18"/>
      <c r="AG788" s="19"/>
    </row>
    <row r="789" spans="32:33" x14ac:dyDescent="0.25">
      <c r="AF789" s="18"/>
      <c r="AG789" s="19"/>
    </row>
    <row r="790" spans="32:33" x14ac:dyDescent="0.25">
      <c r="AF790" s="18"/>
      <c r="AG790" s="19"/>
    </row>
    <row r="791" spans="32:33" x14ac:dyDescent="0.25">
      <c r="AF791" s="18"/>
      <c r="AG791" s="19"/>
    </row>
    <row r="792" spans="32:33" x14ac:dyDescent="0.25">
      <c r="AF792" s="18"/>
      <c r="AG792" s="19"/>
    </row>
    <row r="793" spans="32:33" x14ac:dyDescent="0.25">
      <c r="AF793" s="18"/>
      <c r="AG793" s="19"/>
    </row>
    <row r="794" spans="32:33" x14ac:dyDescent="0.25">
      <c r="AF794" s="18"/>
      <c r="AG794" s="19"/>
    </row>
    <row r="795" spans="32:33" x14ac:dyDescent="0.25">
      <c r="AF795" s="18"/>
      <c r="AG795" s="19"/>
    </row>
    <row r="796" spans="32:33" x14ac:dyDescent="0.25">
      <c r="AF796" s="18"/>
      <c r="AG796" s="19"/>
    </row>
    <row r="797" spans="32:33" x14ac:dyDescent="0.25">
      <c r="AF797" s="18"/>
      <c r="AG797" s="19"/>
    </row>
    <row r="798" spans="32:33" x14ac:dyDescent="0.25">
      <c r="AF798" s="18"/>
      <c r="AG798" s="19"/>
    </row>
    <row r="799" spans="32:33" x14ac:dyDescent="0.25">
      <c r="AF799" s="18"/>
      <c r="AG799" s="19"/>
    </row>
    <row r="800" spans="32:33" x14ac:dyDescent="0.25">
      <c r="AF800" s="18"/>
      <c r="AG800" s="19"/>
    </row>
    <row r="801" spans="32:33" x14ac:dyDescent="0.25">
      <c r="AF801" s="18"/>
      <c r="AG801" s="19"/>
    </row>
    <row r="802" spans="32:33" x14ac:dyDescent="0.25">
      <c r="AF802" s="18"/>
      <c r="AG802" s="19"/>
    </row>
    <row r="803" spans="32:33" x14ac:dyDescent="0.25">
      <c r="AF803" s="18"/>
      <c r="AG803" s="19"/>
    </row>
    <row r="804" spans="32:33" x14ac:dyDescent="0.25">
      <c r="AF804" s="18"/>
      <c r="AG804" s="19"/>
    </row>
    <row r="805" spans="32:33" x14ac:dyDescent="0.25">
      <c r="AF805" s="18"/>
      <c r="AG805" s="19"/>
    </row>
    <row r="806" spans="32:33" x14ac:dyDescent="0.25">
      <c r="AF806" s="18"/>
      <c r="AG806" s="19"/>
    </row>
    <row r="807" spans="32:33" x14ac:dyDescent="0.25">
      <c r="AF807" s="18"/>
      <c r="AG807" s="19"/>
    </row>
    <row r="808" spans="32:33" x14ac:dyDescent="0.25">
      <c r="AF808" s="18"/>
      <c r="AG808" s="19"/>
    </row>
    <row r="809" spans="32:33" x14ac:dyDescent="0.25">
      <c r="AF809" s="18"/>
      <c r="AG809" s="19"/>
    </row>
    <row r="810" spans="32:33" x14ac:dyDescent="0.25">
      <c r="AF810" s="18"/>
      <c r="AG810" s="19"/>
    </row>
    <row r="811" spans="32:33" x14ac:dyDescent="0.25">
      <c r="AF811" s="18"/>
      <c r="AG811" s="19"/>
    </row>
    <row r="812" spans="32:33" x14ac:dyDescent="0.25">
      <c r="AF812" s="18"/>
      <c r="AG812" s="19"/>
    </row>
    <row r="813" spans="32:33" x14ac:dyDescent="0.25">
      <c r="AF813" s="18"/>
      <c r="AG813" s="19"/>
    </row>
    <row r="814" spans="32:33" x14ac:dyDescent="0.25">
      <c r="AF814" s="18"/>
      <c r="AG814" s="19"/>
    </row>
    <row r="815" spans="32:33" x14ac:dyDescent="0.25">
      <c r="AF815" s="18"/>
      <c r="AG815" s="19"/>
    </row>
    <row r="816" spans="32:33" x14ac:dyDescent="0.25">
      <c r="AF816" s="18"/>
      <c r="AG816" s="19"/>
    </row>
    <row r="817" spans="32:33" x14ac:dyDescent="0.25">
      <c r="AF817" s="18"/>
      <c r="AG817" s="19"/>
    </row>
    <row r="818" spans="32:33" x14ac:dyDescent="0.25">
      <c r="AF818" s="18"/>
      <c r="AG818" s="19"/>
    </row>
    <row r="819" spans="32:33" x14ac:dyDescent="0.25">
      <c r="AF819" s="18"/>
      <c r="AG819" s="19"/>
    </row>
    <row r="820" spans="32:33" x14ac:dyDescent="0.25">
      <c r="AF820" s="18"/>
      <c r="AG820" s="19"/>
    </row>
    <row r="821" spans="32:33" x14ac:dyDescent="0.25">
      <c r="AF821" s="18"/>
      <c r="AG821" s="19"/>
    </row>
    <row r="822" spans="32:33" x14ac:dyDescent="0.25">
      <c r="AF822" s="18"/>
      <c r="AG822" s="19"/>
    </row>
    <row r="823" spans="32:33" x14ac:dyDescent="0.25">
      <c r="AF823" s="18"/>
      <c r="AG823" s="19"/>
    </row>
    <row r="824" spans="32:33" x14ac:dyDescent="0.25">
      <c r="AF824" s="18"/>
      <c r="AG824" s="19"/>
    </row>
    <row r="825" spans="32:33" x14ac:dyDescent="0.25">
      <c r="AF825" s="18"/>
      <c r="AG825" s="19"/>
    </row>
    <row r="826" spans="32:33" x14ac:dyDescent="0.25">
      <c r="AF826" s="18"/>
      <c r="AG826" s="19"/>
    </row>
    <row r="827" spans="32:33" x14ac:dyDescent="0.25">
      <c r="AF827" s="18"/>
      <c r="AG827" s="19"/>
    </row>
    <row r="828" spans="32:33" x14ac:dyDescent="0.25">
      <c r="AF828" s="18"/>
      <c r="AG828" s="19"/>
    </row>
    <row r="829" spans="32:33" x14ac:dyDescent="0.25">
      <c r="AF829" s="18"/>
      <c r="AG829" s="19"/>
    </row>
    <row r="830" spans="32:33" x14ac:dyDescent="0.25">
      <c r="AF830" s="18"/>
      <c r="AG830" s="19"/>
    </row>
    <row r="831" spans="32:33" x14ac:dyDescent="0.25">
      <c r="AF831" s="18"/>
      <c r="AG831" s="19"/>
    </row>
    <row r="832" spans="32:33" x14ac:dyDescent="0.25">
      <c r="AF832" s="18"/>
      <c r="AG832" s="19"/>
    </row>
    <row r="833" spans="32:33" x14ac:dyDescent="0.25">
      <c r="AF833" s="18"/>
      <c r="AG833" s="19"/>
    </row>
    <row r="834" spans="32:33" x14ac:dyDescent="0.25">
      <c r="AF834" s="18"/>
      <c r="AG834" s="19"/>
    </row>
    <row r="835" spans="32:33" x14ac:dyDescent="0.25">
      <c r="AF835" s="18"/>
      <c r="AG835" s="19"/>
    </row>
    <row r="836" spans="32:33" x14ac:dyDescent="0.25">
      <c r="AF836" s="18"/>
      <c r="AG836" s="19"/>
    </row>
    <row r="837" spans="32:33" x14ac:dyDescent="0.25">
      <c r="AF837" s="18"/>
      <c r="AG837" s="19"/>
    </row>
    <row r="838" spans="32:33" x14ac:dyDescent="0.25">
      <c r="AF838" s="18"/>
      <c r="AG838" s="19"/>
    </row>
    <row r="839" spans="32:33" x14ac:dyDescent="0.25">
      <c r="AF839" s="18"/>
      <c r="AG839" s="19"/>
    </row>
    <row r="840" spans="32:33" x14ac:dyDescent="0.25">
      <c r="AF840" s="18"/>
      <c r="AG840" s="19"/>
    </row>
    <row r="841" spans="32:33" x14ac:dyDescent="0.25">
      <c r="AF841" s="18"/>
      <c r="AG841" s="19"/>
    </row>
    <row r="842" spans="32:33" x14ac:dyDescent="0.25">
      <c r="AF842" s="18"/>
      <c r="AG842" s="19"/>
    </row>
    <row r="843" spans="32:33" x14ac:dyDescent="0.25">
      <c r="AF843" s="18"/>
      <c r="AG843" s="19"/>
    </row>
    <row r="844" spans="32:33" x14ac:dyDescent="0.25">
      <c r="AF844" s="18"/>
      <c r="AG844" s="19"/>
    </row>
    <row r="845" spans="32:33" x14ac:dyDescent="0.25">
      <c r="AF845" s="18"/>
      <c r="AG845" s="19"/>
    </row>
    <row r="846" spans="32:33" x14ac:dyDescent="0.25">
      <c r="AF846" s="18"/>
      <c r="AG846" s="19"/>
    </row>
    <row r="847" spans="32:33" x14ac:dyDescent="0.25">
      <c r="AF847" s="18"/>
      <c r="AG847" s="19"/>
    </row>
    <row r="848" spans="32:33" x14ac:dyDescent="0.25">
      <c r="AF848" s="18"/>
      <c r="AG848" s="19"/>
    </row>
    <row r="849" spans="32:33" x14ac:dyDescent="0.25">
      <c r="AF849" s="18"/>
      <c r="AG849" s="19"/>
    </row>
    <row r="850" spans="32:33" x14ac:dyDescent="0.25">
      <c r="AF850" s="18"/>
      <c r="AG850" s="19"/>
    </row>
    <row r="851" spans="32:33" x14ac:dyDescent="0.25">
      <c r="AF851" s="18"/>
      <c r="AG851" s="19"/>
    </row>
    <row r="852" spans="32:33" x14ac:dyDescent="0.25">
      <c r="AF852" s="18"/>
      <c r="AG852" s="19"/>
    </row>
    <row r="853" spans="32:33" x14ac:dyDescent="0.25">
      <c r="AF853" s="18"/>
      <c r="AG853" s="19"/>
    </row>
    <row r="854" spans="32:33" x14ac:dyDescent="0.25">
      <c r="AF854" s="18"/>
      <c r="AG854" s="19"/>
    </row>
    <row r="855" spans="32:33" x14ac:dyDescent="0.25">
      <c r="AF855" s="18"/>
      <c r="AG855" s="19"/>
    </row>
    <row r="856" spans="32:33" x14ac:dyDescent="0.25">
      <c r="AF856" s="18"/>
      <c r="AG856" s="19"/>
    </row>
    <row r="857" spans="32:33" x14ac:dyDescent="0.25">
      <c r="AF857" s="18"/>
      <c r="AG857" s="19"/>
    </row>
    <row r="858" spans="32:33" x14ac:dyDescent="0.25">
      <c r="AF858" s="18"/>
      <c r="AG858" s="19"/>
    </row>
    <row r="859" spans="32:33" x14ac:dyDescent="0.25">
      <c r="AF859" s="18"/>
      <c r="AG859" s="19"/>
    </row>
    <row r="860" spans="32:33" x14ac:dyDescent="0.25">
      <c r="AF860" s="18"/>
      <c r="AG860" s="19"/>
    </row>
    <row r="861" spans="32:33" x14ac:dyDescent="0.25">
      <c r="AF861" s="18"/>
      <c r="AG861" s="19"/>
    </row>
    <row r="862" spans="32:33" x14ac:dyDescent="0.25">
      <c r="AF862" s="18"/>
      <c r="AG862" s="19"/>
    </row>
    <row r="863" spans="32:33" x14ac:dyDescent="0.25">
      <c r="AF863" s="18"/>
      <c r="AG863" s="19"/>
    </row>
    <row r="864" spans="32:33" x14ac:dyDescent="0.25">
      <c r="AF864" s="18"/>
      <c r="AG864" s="19"/>
    </row>
    <row r="865" spans="32:33" x14ac:dyDescent="0.25">
      <c r="AF865" s="18"/>
      <c r="AG865" s="19"/>
    </row>
    <row r="866" spans="32:33" x14ac:dyDescent="0.25">
      <c r="AF866" s="18"/>
      <c r="AG866" s="19"/>
    </row>
    <row r="867" spans="32:33" x14ac:dyDescent="0.25">
      <c r="AF867" s="18"/>
      <c r="AG867" s="19"/>
    </row>
    <row r="868" spans="32:33" x14ac:dyDescent="0.25">
      <c r="AF868" s="18"/>
      <c r="AG868" s="19"/>
    </row>
    <row r="869" spans="32:33" x14ac:dyDescent="0.25">
      <c r="AF869" s="18"/>
      <c r="AG869" s="19"/>
    </row>
    <row r="870" spans="32:33" x14ac:dyDescent="0.25">
      <c r="AF870" s="18"/>
      <c r="AG870" s="19"/>
    </row>
    <row r="871" spans="32:33" x14ac:dyDescent="0.25">
      <c r="AF871" s="18"/>
      <c r="AG871" s="19"/>
    </row>
    <row r="872" spans="32:33" x14ac:dyDescent="0.25">
      <c r="AF872" s="18"/>
      <c r="AG872" s="19"/>
    </row>
    <row r="873" spans="32:33" x14ac:dyDescent="0.25">
      <c r="AF873" s="18"/>
      <c r="AG873" s="19"/>
    </row>
    <row r="874" spans="32:33" x14ac:dyDescent="0.25">
      <c r="AF874" s="18"/>
      <c r="AG874" s="19"/>
    </row>
    <row r="875" spans="32:33" x14ac:dyDescent="0.25">
      <c r="AF875" s="18"/>
      <c r="AG875" s="19"/>
    </row>
    <row r="876" spans="32:33" x14ac:dyDescent="0.25">
      <c r="AF876" s="18"/>
      <c r="AG876" s="19"/>
    </row>
    <row r="877" spans="32:33" x14ac:dyDescent="0.25">
      <c r="AF877" s="18"/>
      <c r="AG877" s="19"/>
    </row>
    <row r="878" spans="32:33" x14ac:dyDescent="0.25">
      <c r="AF878" s="18"/>
      <c r="AG878" s="19"/>
    </row>
    <row r="879" spans="32:33" x14ac:dyDescent="0.25">
      <c r="AF879" s="18"/>
      <c r="AG879" s="19"/>
    </row>
    <row r="880" spans="32:33" x14ac:dyDescent="0.25">
      <c r="AF880" s="18"/>
      <c r="AG880" s="19"/>
    </row>
    <row r="881" spans="32:33" x14ac:dyDescent="0.25">
      <c r="AF881" s="18"/>
      <c r="AG881" s="19"/>
    </row>
    <row r="882" spans="32:33" x14ac:dyDescent="0.25">
      <c r="AF882" s="18"/>
      <c r="AG882" s="19"/>
    </row>
    <row r="883" spans="32:33" x14ac:dyDescent="0.25">
      <c r="AF883" s="18"/>
      <c r="AG883" s="19"/>
    </row>
    <row r="884" spans="32:33" x14ac:dyDescent="0.25">
      <c r="AF884" s="18"/>
      <c r="AG884" s="19"/>
    </row>
    <row r="885" spans="32:33" x14ac:dyDescent="0.25">
      <c r="AF885" s="18"/>
      <c r="AG885" s="19"/>
    </row>
    <row r="886" spans="32:33" x14ac:dyDescent="0.25">
      <c r="AF886" s="18"/>
      <c r="AG886" s="19"/>
    </row>
    <row r="887" spans="32:33" x14ac:dyDescent="0.25">
      <c r="AF887" s="18"/>
      <c r="AG887" s="19"/>
    </row>
    <row r="888" spans="32:33" x14ac:dyDescent="0.25">
      <c r="AF888" s="18"/>
      <c r="AG888" s="19"/>
    </row>
    <row r="889" spans="32:33" x14ac:dyDescent="0.25">
      <c r="AF889" s="18"/>
      <c r="AG889" s="19"/>
    </row>
    <row r="890" spans="32:33" x14ac:dyDescent="0.25">
      <c r="AF890" s="18"/>
      <c r="AG890" s="19"/>
    </row>
    <row r="891" spans="32:33" x14ac:dyDescent="0.25">
      <c r="AF891" s="18"/>
      <c r="AG891" s="19"/>
    </row>
    <row r="892" spans="32:33" x14ac:dyDescent="0.25">
      <c r="AF892" s="18"/>
      <c r="AG892" s="19"/>
    </row>
    <row r="893" spans="32:33" x14ac:dyDescent="0.25">
      <c r="AF893" s="18"/>
      <c r="AG893" s="19"/>
    </row>
    <row r="894" spans="32:33" x14ac:dyDescent="0.25">
      <c r="AF894" s="18"/>
      <c r="AG894" s="19"/>
    </row>
    <row r="895" spans="32:33" x14ac:dyDescent="0.25">
      <c r="AF895" s="18"/>
      <c r="AG895" s="19"/>
    </row>
    <row r="896" spans="32:33" x14ac:dyDescent="0.25">
      <c r="AF896" s="18"/>
      <c r="AG896" s="19"/>
    </row>
    <row r="897" spans="32:33" x14ac:dyDescent="0.25">
      <c r="AF897" s="18"/>
      <c r="AG897" s="19"/>
    </row>
    <row r="898" spans="32:33" x14ac:dyDescent="0.25">
      <c r="AF898" s="18"/>
      <c r="AG898" s="19"/>
    </row>
    <row r="899" spans="32:33" x14ac:dyDescent="0.25">
      <c r="AF899" s="18"/>
      <c r="AG899" s="19"/>
    </row>
    <row r="900" spans="32:33" x14ac:dyDescent="0.25">
      <c r="AF900" s="18"/>
      <c r="AG900" s="19"/>
    </row>
    <row r="901" spans="32:33" x14ac:dyDescent="0.25">
      <c r="AF901" s="18"/>
      <c r="AG901" s="19"/>
    </row>
    <row r="902" spans="32:33" x14ac:dyDescent="0.25">
      <c r="AF902" s="18"/>
      <c r="AG902" s="19"/>
    </row>
    <row r="903" spans="32:33" x14ac:dyDescent="0.25">
      <c r="AF903" s="18"/>
      <c r="AG903" s="19"/>
    </row>
    <row r="904" spans="32:33" x14ac:dyDescent="0.25">
      <c r="AF904" s="18"/>
      <c r="AG904" s="19"/>
    </row>
    <row r="905" spans="32:33" x14ac:dyDescent="0.25">
      <c r="AF905" s="18"/>
      <c r="AG905" s="19"/>
    </row>
    <row r="906" spans="32:33" x14ac:dyDescent="0.25">
      <c r="AF906" s="18"/>
      <c r="AG906" s="19"/>
    </row>
    <row r="907" spans="32:33" x14ac:dyDescent="0.25">
      <c r="AF907" s="18"/>
      <c r="AG907" s="19"/>
    </row>
    <row r="908" spans="32:33" x14ac:dyDescent="0.25">
      <c r="AF908" s="18"/>
      <c r="AG908" s="19"/>
    </row>
    <row r="909" spans="32:33" x14ac:dyDescent="0.25">
      <c r="AF909" s="18"/>
      <c r="AG909" s="19"/>
    </row>
    <row r="910" spans="32:33" x14ac:dyDescent="0.25">
      <c r="AF910" s="18"/>
      <c r="AG910" s="19"/>
    </row>
    <row r="911" spans="32:33" x14ac:dyDescent="0.25">
      <c r="AF911" s="18"/>
      <c r="AG911" s="19"/>
    </row>
    <row r="912" spans="32:33" x14ac:dyDescent="0.25">
      <c r="AF912" s="18"/>
      <c r="AG912" s="19"/>
    </row>
    <row r="913" spans="32:33" x14ac:dyDescent="0.25">
      <c r="AF913" s="18"/>
      <c r="AG913" s="19"/>
    </row>
    <row r="914" spans="32:33" x14ac:dyDescent="0.25">
      <c r="AF914" s="18"/>
      <c r="AG914" s="19"/>
    </row>
    <row r="915" spans="32:33" x14ac:dyDescent="0.25">
      <c r="AF915" s="18"/>
      <c r="AG915" s="19"/>
    </row>
    <row r="916" spans="32:33" x14ac:dyDescent="0.25">
      <c r="AF916" s="18"/>
      <c r="AG916" s="19"/>
    </row>
    <row r="917" spans="32:33" x14ac:dyDescent="0.25">
      <c r="AF917" s="18"/>
      <c r="AG917" s="19"/>
    </row>
    <row r="918" spans="32:33" x14ac:dyDescent="0.25">
      <c r="AF918" s="18"/>
      <c r="AG918" s="19"/>
    </row>
    <row r="919" spans="32:33" x14ac:dyDescent="0.25">
      <c r="AF919" s="18"/>
      <c r="AG919" s="19"/>
    </row>
    <row r="920" spans="32:33" x14ac:dyDescent="0.25">
      <c r="AF920" s="18"/>
      <c r="AG920" s="19"/>
    </row>
    <row r="921" spans="32:33" x14ac:dyDescent="0.25">
      <c r="AF921" s="18"/>
      <c r="AG921" s="19"/>
    </row>
    <row r="922" spans="32:33" x14ac:dyDescent="0.25">
      <c r="AF922" s="18"/>
      <c r="AG922" s="19"/>
    </row>
    <row r="923" spans="32:33" x14ac:dyDescent="0.25">
      <c r="AF923" s="18"/>
      <c r="AG923" s="19"/>
    </row>
    <row r="924" spans="32:33" x14ac:dyDescent="0.25">
      <c r="AF924" s="18"/>
      <c r="AG924" s="19"/>
    </row>
    <row r="925" spans="32:33" x14ac:dyDescent="0.25">
      <c r="AF925" s="18"/>
      <c r="AG925" s="19"/>
    </row>
    <row r="926" spans="32:33" x14ac:dyDescent="0.25">
      <c r="AF926" s="18"/>
      <c r="AG926" s="19"/>
    </row>
    <row r="927" spans="32:33" x14ac:dyDescent="0.25">
      <c r="AF927" s="18"/>
      <c r="AG927" s="19"/>
    </row>
    <row r="928" spans="32:33" x14ac:dyDescent="0.25">
      <c r="AF928" s="18"/>
      <c r="AG928" s="19"/>
    </row>
    <row r="929" spans="32:33" x14ac:dyDescent="0.25">
      <c r="AF929" s="18"/>
      <c r="AG929" s="19"/>
    </row>
    <row r="930" spans="32:33" x14ac:dyDescent="0.25">
      <c r="AF930" s="18"/>
      <c r="AG930" s="19"/>
    </row>
    <row r="931" spans="32:33" x14ac:dyDescent="0.25">
      <c r="AF931" s="18"/>
      <c r="AG931" s="19"/>
    </row>
    <row r="932" spans="32:33" x14ac:dyDescent="0.25">
      <c r="AF932" s="18"/>
      <c r="AG932" s="19"/>
    </row>
    <row r="933" spans="32:33" x14ac:dyDescent="0.25">
      <c r="AF933" s="18"/>
      <c r="AG933" s="19"/>
    </row>
    <row r="934" spans="32:33" x14ac:dyDescent="0.25">
      <c r="AF934" s="18"/>
      <c r="AG934" s="19"/>
    </row>
    <row r="935" spans="32:33" x14ac:dyDescent="0.25">
      <c r="AF935" s="18"/>
      <c r="AG935" s="19"/>
    </row>
    <row r="936" spans="32:33" x14ac:dyDescent="0.25">
      <c r="AF936" s="18"/>
      <c r="AG936" s="19"/>
    </row>
    <row r="937" spans="32:33" x14ac:dyDescent="0.25">
      <c r="AF937" s="18"/>
      <c r="AG937" s="19"/>
    </row>
    <row r="938" spans="32:33" x14ac:dyDescent="0.25">
      <c r="AF938" s="18"/>
      <c r="AG938" s="19"/>
    </row>
    <row r="939" spans="32:33" x14ac:dyDescent="0.25">
      <c r="AF939" s="18"/>
      <c r="AG939" s="19"/>
    </row>
    <row r="940" spans="32:33" x14ac:dyDescent="0.25">
      <c r="AF940" s="18"/>
      <c r="AG940" s="19"/>
    </row>
    <row r="941" spans="32:33" x14ac:dyDescent="0.25">
      <c r="AF941" s="18"/>
      <c r="AG941" s="19"/>
    </row>
    <row r="942" spans="32:33" x14ac:dyDescent="0.25">
      <c r="AF942" s="18"/>
      <c r="AG942" s="19"/>
    </row>
    <row r="943" spans="32:33" x14ac:dyDescent="0.25">
      <c r="AF943" s="18"/>
      <c r="AG943" s="19"/>
    </row>
    <row r="944" spans="32:33" x14ac:dyDescent="0.25">
      <c r="AF944" s="18"/>
      <c r="AG944" s="19"/>
    </row>
    <row r="945" spans="32:33" x14ac:dyDescent="0.25">
      <c r="AF945" s="18"/>
      <c r="AG945" s="19"/>
    </row>
    <row r="946" spans="32:33" x14ac:dyDescent="0.25">
      <c r="AF946" s="18"/>
      <c r="AG946" s="19"/>
    </row>
    <row r="947" spans="32:33" x14ac:dyDescent="0.25">
      <c r="AF947" s="18"/>
      <c r="AG947" s="19"/>
    </row>
    <row r="948" spans="32:33" x14ac:dyDescent="0.25">
      <c r="AF948" s="18"/>
      <c r="AG948" s="19"/>
    </row>
    <row r="949" spans="32:33" x14ac:dyDescent="0.25">
      <c r="AF949" s="18"/>
      <c r="AG949" s="19"/>
    </row>
    <row r="950" spans="32:33" x14ac:dyDescent="0.25">
      <c r="AF950" s="18"/>
      <c r="AG950" s="19"/>
    </row>
    <row r="951" spans="32:33" x14ac:dyDescent="0.25">
      <c r="AF951" s="18"/>
      <c r="AG951" s="19"/>
    </row>
    <row r="952" spans="32:33" x14ac:dyDescent="0.25">
      <c r="AF952" s="18"/>
      <c r="AG952" s="19"/>
    </row>
    <row r="953" spans="32:33" x14ac:dyDescent="0.25">
      <c r="AF953" s="18"/>
      <c r="AG953" s="19"/>
    </row>
    <row r="954" spans="32:33" x14ac:dyDescent="0.25">
      <c r="AF954" s="18"/>
      <c r="AG954" s="19"/>
    </row>
    <row r="955" spans="32:33" x14ac:dyDescent="0.25">
      <c r="AF955" s="18"/>
      <c r="AG955" s="19"/>
    </row>
    <row r="956" spans="32:33" x14ac:dyDescent="0.25">
      <c r="AF956" s="18"/>
      <c r="AG956" s="19"/>
    </row>
    <row r="957" spans="32:33" x14ac:dyDescent="0.25">
      <c r="AF957" s="18"/>
      <c r="AG957" s="19"/>
    </row>
    <row r="958" spans="32:33" x14ac:dyDescent="0.25">
      <c r="AF958" s="18"/>
      <c r="AG958" s="19"/>
    </row>
    <row r="959" spans="32:33" x14ac:dyDescent="0.25">
      <c r="AF959" s="18"/>
      <c r="AG959" s="19"/>
    </row>
    <row r="960" spans="32:33" x14ac:dyDescent="0.25">
      <c r="AF960" s="18"/>
      <c r="AG960" s="19"/>
    </row>
    <row r="961" spans="32:33" x14ac:dyDescent="0.25">
      <c r="AF961" s="18"/>
      <c r="AG961" s="19"/>
    </row>
    <row r="962" spans="32:33" x14ac:dyDescent="0.25">
      <c r="AF962" s="18"/>
      <c r="AG962" s="19"/>
    </row>
    <row r="963" spans="32:33" x14ac:dyDescent="0.25">
      <c r="AF963" s="18"/>
      <c r="AG963" s="19"/>
    </row>
    <row r="964" spans="32:33" x14ac:dyDescent="0.25">
      <c r="AF964" s="18"/>
      <c r="AG964" s="19"/>
    </row>
    <row r="965" spans="32:33" x14ac:dyDescent="0.25">
      <c r="AF965" s="18"/>
      <c r="AG965" s="19"/>
    </row>
    <row r="966" spans="32:33" x14ac:dyDescent="0.25">
      <c r="AF966" s="18"/>
      <c r="AG966" s="19"/>
    </row>
    <row r="967" spans="32:33" x14ac:dyDescent="0.25">
      <c r="AF967" s="18"/>
      <c r="AG967" s="19"/>
    </row>
    <row r="968" spans="32:33" x14ac:dyDescent="0.25">
      <c r="AF968" s="18"/>
      <c r="AG968" s="19"/>
    </row>
    <row r="969" spans="32:33" x14ac:dyDescent="0.25">
      <c r="AF969" s="18"/>
      <c r="AG969" s="19"/>
    </row>
    <row r="970" spans="32:33" x14ac:dyDescent="0.25">
      <c r="AF970" s="18"/>
      <c r="AG970" s="19"/>
    </row>
    <row r="971" spans="32:33" x14ac:dyDescent="0.25">
      <c r="AF971" s="18"/>
      <c r="AG971" s="19"/>
    </row>
    <row r="972" spans="32:33" x14ac:dyDescent="0.25">
      <c r="AF972" s="18"/>
      <c r="AG972" s="19"/>
    </row>
    <row r="973" spans="32:33" x14ac:dyDescent="0.25">
      <c r="AF973" s="18"/>
      <c r="AG973" s="19"/>
    </row>
    <row r="974" spans="32:33" x14ac:dyDescent="0.25">
      <c r="AF974" s="18"/>
      <c r="AG974" s="19"/>
    </row>
    <row r="975" spans="32:33" x14ac:dyDescent="0.25">
      <c r="AF975" s="18"/>
      <c r="AG975" s="19"/>
    </row>
    <row r="976" spans="32:33" x14ac:dyDescent="0.25">
      <c r="AF976" s="18"/>
      <c r="AG976" s="19"/>
    </row>
    <row r="977" spans="32:33" x14ac:dyDescent="0.25">
      <c r="AF977" s="18"/>
      <c r="AG977" s="19"/>
    </row>
    <row r="978" spans="32:33" x14ac:dyDescent="0.25">
      <c r="AF978" s="18"/>
      <c r="AG978" s="19"/>
    </row>
    <row r="979" spans="32:33" x14ac:dyDescent="0.25">
      <c r="AF979" s="18"/>
      <c r="AG979" s="19"/>
    </row>
    <row r="980" spans="32:33" x14ac:dyDescent="0.25">
      <c r="AF980" s="18"/>
      <c r="AG980" s="19"/>
    </row>
    <row r="981" spans="32:33" x14ac:dyDescent="0.25">
      <c r="AF981" s="18"/>
      <c r="AG981" s="19"/>
    </row>
    <row r="982" spans="32:33" x14ac:dyDescent="0.25">
      <c r="AF982" s="18"/>
      <c r="AG982" s="19"/>
    </row>
    <row r="983" spans="32:33" x14ac:dyDescent="0.25">
      <c r="AF983" s="18"/>
      <c r="AG983" s="19"/>
    </row>
    <row r="984" spans="32:33" x14ac:dyDescent="0.25">
      <c r="AF984" s="18"/>
      <c r="AG984" s="19"/>
    </row>
    <row r="985" spans="32:33" x14ac:dyDescent="0.25">
      <c r="AF985" s="18"/>
      <c r="AG985" s="19"/>
    </row>
    <row r="986" spans="32:33" x14ac:dyDescent="0.25">
      <c r="AF986" s="18"/>
      <c r="AG986" s="19"/>
    </row>
    <row r="987" spans="32:33" x14ac:dyDescent="0.25">
      <c r="AF987" s="18"/>
      <c r="AG987" s="19"/>
    </row>
    <row r="988" spans="32:33" x14ac:dyDescent="0.25">
      <c r="AF988" s="18"/>
      <c r="AG988" s="19"/>
    </row>
    <row r="989" spans="32:33" x14ac:dyDescent="0.25">
      <c r="AF989" s="18"/>
      <c r="AG989" s="19"/>
    </row>
    <row r="990" spans="32:33" x14ac:dyDescent="0.25">
      <c r="AF990" s="18"/>
      <c r="AG990" s="19"/>
    </row>
    <row r="991" spans="32:33" x14ac:dyDescent="0.25">
      <c r="AF991" s="18"/>
      <c r="AG991" s="19"/>
    </row>
    <row r="992" spans="32:33" x14ac:dyDescent="0.25">
      <c r="AF992" s="18"/>
      <c r="AG992" s="19"/>
    </row>
    <row r="993" spans="32:33" x14ac:dyDescent="0.25">
      <c r="AF993" s="18"/>
      <c r="AG993" s="19"/>
    </row>
    <row r="994" spans="32:33" x14ac:dyDescent="0.25">
      <c r="AF994" s="18"/>
      <c r="AG994" s="19"/>
    </row>
    <row r="995" spans="32:33" x14ac:dyDescent="0.25">
      <c r="AF995" s="18"/>
      <c r="AG995" s="19"/>
    </row>
    <row r="996" spans="32:33" x14ac:dyDescent="0.25">
      <c r="AF996" s="18"/>
      <c r="AG996" s="19"/>
    </row>
    <row r="997" spans="32:33" x14ac:dyDescent="0.25">
      <c r="AF997" s="18"/>
      <c r="AG997" s="19"/>
    </row>
    <row r="998" spans="32:33" x14ac:dyDescent="0.25">
      <c r="AF998" s="18"/>
      <c r="AG998" s="19"/>
    </row>
    <row r="999" spans="32:33" x14ac:dyDescent="0.25">
      <c r="AF999" s="18"/>
      <c r="AG999" s="19"/>
    </row>
    <row r="1000" spans="32:33" x14ac:dyDescent="0.25">
      <c r="AF1000" s="18"/>
      <c r="AG1000" s="19"/>
    </row>
    <row r="1001" spans="32:33" x14ac:dyDescent="0.25">
      <c r="AF1001" s="18"/>
      <c r="AG1001" s="19"/>
    </row>
    <row r="1002" spans="32:33" x14ac:dyDescent="0.25">
      <c r="AF1002" s="18"/>
      <c r="AG1002" s="19"/>
    </row>
    <row r="1003" spans="32:33" x14ac:dyDescent="0.25">
      <c r="AF1003" s="18"/>
      <c r="AG1003" s="19"/>
    </row>
    <row r="1004" spans="32:33" x14ac:dyDescent="0.25">
      <c r="AF1004" s="18"/>
      <c r="AG1004" s="19"/>
    </row>
    <row r="1005" spans="32:33" x14ac:dyDescent="0.25">
      <c r="AF1005" s="18"/>
      <c r="AG1005" s="19"/>
    </row>
    <row r="1006" spans="32:33" x14ac:dyDescent="0.25">
      <c r="AF1006" s="18"/>
      <c r="AG1006" s="19"/>
    </row>
    <row r="1007" spans="32:33" x14ac:dyDescent="0.25">
      <c r="AF1007" s="18"/>
      <c r="AG1007" s="19"/>
    </row>
    <row r="1008" spans="32:33" x14ac:dyDescent="0.25">
      <c r="AF1008" s="18"/>
      <c r="AG1008" s="19"/>
    </row>
    <row r="1009" spans="32:33" x14ac:dyDescent="0.25">
      <c r="AF1009" s="18"/>
      <c r="AG1009" s="19"/>
    </row>
    <row r="1010" spans="32:33" x14ac:dyDescent="0.25">
      <c r="AF1010" s="18"/>
      <c r="AG1010" s="19"/>
    </row>
    <row r="1011" spans="32:33" x14ac:dyDescent="0.25">
      <c r="AF1011" s="18"/>
      <c r="AG1011" s="19"/>
    </row>
    <row r="1012" spans="32:33" x14ac:dyDescent="0.25">
      <c r="AF1012" s="18"/>
      <c r="AG1012" s="19"/>
    </row>
    <row r="1013" spans="32:33" x14ac:dyDescent="0.25">
      <c r="AF1013" s="18"/>
      <c r="AG1013" s="19"/>
    </row>
    <row r="1014" spans="32:33" x14ac:dyDescent="0.25">
      <c r="AF1014" s="18"/>
      <c r="AG1014" s="19"/>
    </row>
    <row r="1015" spans="32:33" x14ac:dyDescent="0.25">
      <c r="AF1015" s="18"/>
      <c r="AG1015" s="19"/>
    </row>
    <row r="1016" spans="32:33" x14ac:dyDescent="0.25">
      <c r="AF1016" s="18"/>
      <c r="AG1016" s="19"/>
    </row>
    <row r="1017" spans="32:33" x14ac:dyDescent="0.25">
      <c r="AF1017" s="18"/>
      <c r="AG1017" s="19"/>
    </row>
    <row r="1018" spans="32:33" x14ac:dyDescent="0.25">
      <c r="AF1018" s="18"/>
      <c r="AG1018" s="19"/>
    </row>
    <row r="1019" spans="32:33" x14ac:dyDescent="0.25">
      <c r="AF1019" s="18"/>
      <c r="AG1019" s="19"/>
    </row>
    <row r="1020" spans="32:33" x14ac:dyDescent="0.25">
      <c r="AF1020" s="18"/>
      <c r="AG1020" s="19"/>
    </row>
    <row r="1021" spans="32:33" x14ac:dyDescent="0.25">
      <c r="AF1021" s="18"/>
      <c r="AG1021" s="19"/>
    </row>
    <row r="1022" spans="32:33" x14ac:dyDescent="0.25">
      <c r="AF1022" s="18"/>
      <c r="AG1022" s="19"/>
    </row>
    <row r="1023" spans="32:33" x14ac:dyDescent="0.25">
      <c r="AF1023" s="18"/>
      <c r="AG1023" s="19"/>
    </row>
    <row r="1024" spans="32:33" x14ac:dyDescent="0.25">
      <c r="AF1024" s="18"/>
      <c r="AG1024" s="19"/>
    </row>
    <row r="1025" spans="32:33" x14ac:dyDescent="0.25">
      <c r="AF1025" s="18"/>
      <c r="AG1025" s="19"/>
    </row>
    <row r="1026" spans="32:33" x14ac:dyDescent="0.25">
      <c r="AF1026" s="18"/>
      <c r="AG1026" s="19"/>
    </row>
    <row r="1027" spans="32:33" x14ac:dyDescent="0.25">
      <c r="AF1027" s="18"/>
      <c r="AG1027" s="19"/>
    </row>
    <row r="1028" spans="32:33" x14ac:dyDescent="0.25">
      <c r="AF1028" s="18"/>
      <c r="AG1028" s="19"/>
    </row>
    <row r="1029" spans="32:33" x14ac:dyDescent="0.25">
      <c r="AF1029" s="18"/>
      <c r="AG1029" s="19"/>
    </row>
    <row r="1030" spans="32:33" x14ac:dyDescent="0.25">
      <c r="AF1030" s="18"/>
      <c r="AG1030" s="19"/>
    </row>
    <row r="1031" spans="32:33" x14ac:dyDescent="0.25">
      <c r="AF1031" s="18"/>
      <c r="AG1031" s="19"/>
    </row>
    <row r="1032" spans="32:33" x14ac:dyDescent="0.25">
      <c r="AF1032" s="18"/>
      <c r="AG1032" s="19"/>
    </row>
    <row r="1033" spans="32:33" x14ac:dyDescent="0.25">
      <c r="AF1033" s="18"/>
      <c r="AG1033" s="19"/>
    </row>
    <row r="1034" spans="32:33" x14ac:dyDescent="0.25">
      <c r="AF1034" s="18"/>
      <c r="AG1034" s="19"/>
    </row>
    <row r="1035" spans="32:33" x14ac:dyDescent="0.25">
      <c r="AF1035" s="18"/>
      <c r="AG1035" s="19"/>
    </row>
    <row r="1036" spans="32:33" x14ac:dyDescent="0.25">
      <c r="AF1036" s="18"/>
      <c r="AG1036" s="19"/>
    </row>
    <row r="1037" spans="32:33" x14ac:dyDescent="0.25">
      <c r="AF1037" s="18"/>
      <c r="AG1037" s="19"/>
    </row>
    <row r="1038" spans="32:33" x14ac:dyDescent="0.25">
      <c r="AF1038" s="18"/>
      <c r="AG1038" s="19"/>
    </row>
    <row r="1039" spans="32:33" x14ac:dyDescent="0.25">
      <c r="AF1039" s="18"/>
      <c r="AG1039" s="19"/>
    </row>
    <row r="1040" spans="32:33" x14ac:dyDescent="0.25">
      <c r="AF1040" s="18"/>
      <c r="AG1040" s="19"/>
    </row>
    <row r="1041" spans="32:33" x14ac:dyDescent="0.25">
      <c r="AF1041" s="18"/>
      <c r="AG1041" s="19"/>
    </row>
    <row r="1042" spans="32:33" x14ac:dyDescent="0.25">
      <c r="AF1042" s="18"/>
      <c r="AG1042" s="19"/>
    </row>
    <row r="1043" spans="32:33" x14ac:dyDescent="0.25">
      <c r="AF1043" s="18"/>
      <c r="AG1043" s="19"/>
    </row>
    <row r="1044" spans="32:33" x14ac:dyDescent="0.25">
      <c r="AF1044" s="18"/>
      <c r="AG1044" s="19"/>
    </row>
    <row r="1045" spans="32:33" x14ac:dyDescent="0.25">
      <c r="AF1045" s="18"/>
      <c r="AG1045" s="19"/>
    </row>
    <row r="1046" spans="32:33" x14ac:dyDescent="0.25">
      <c r="AF1046" s="18"/>
      <c r="AG1046" s="19"/>
    </row>
    <row r="1047" spans="32:33" x14ac:dyDescent="0.25">
      <c r="AF1047" s="18"/>
      <c r="AG1047" s="19"/>
    </row>
    <row r="1048" spans="32:33" x14ac:dyDescent="0.25">
      <c r="AF1048" s="18"/>
      <c r="AG1048" s="19"/>
    </row>
    <row r="1049" spans="32:33" x14ac:dyDescent="0.25">
      <c r="AF1049" s="18"/>
      <c r="AG1049" s="19"/>
    </row>
    <row r="1050" spans="32:33" x14ac:dyDescent="0.25">
      <c r="AF1050" s="18"/>
      <c r="AG1050" s="19"/>
    </row>
  </sheetData>
  <sheetProtection password="CAAF" sheet="1" objects="1" scenarios="1"/>
  <mergeCells count="4">
    <mergeCell ref="A6:A11"/>
    <mergeCell ref="A15:A41"/>
    <mergeCell ref="A44:A49"/>
    <mergeCell ref="A54:A59"/>
  </mergeCells>
  <conditionalFormatting sqref="E67:G72">
    <cfRule type="notContainsBlanks" dxfId="31" priority="39">
      <formula>LEN(TRIM(E67))&gt;0</formula>
    </cfRule>
    <cfRule type="expression" dxfId="30" priority="40">
      <formula>E67=""</formula>
    </cfRule>
  </conditionalFormatting>
  <conditionalFormatting sqref="E73:G78 E103:G110 E112:G163">
    <cfRule type="notContainsBlanks" dxfId="29" priority="37">
      <formula>LEN(TRIM(E73))&gt;0</formula>
    </cfRule>
    <cfRule type="expression" dxfId="28" priority="38">
      <formula>E73=""</formula>
    </cfRule>
  </conditionalFormatting>
  <conditionalFormatting sqref="E88:G102">
    <cfRule type="notContainsBlanks" dxfId="27" priority="31">
      <formula>LEN(TRIM(E88))&gt;0</formula>
    </cfRule>
    <cfRule type="expression" dxfId="26" priority="32">
      <formula>E88=""</formula>
    </cfRule>
  </conditionalFormatting>
  <conditionalFormatting sqref="E79:G87">
    <cfRule type="notContainsBlanks" dxfId="25" priority="33">
      <formula>LEN(TRIM(E79))&gt;0</formula>
    </cfRule>
    <cfRule type="expression" dxfId="24" priority="34">
      <formula>E79=""</formula>
    </cfRule>
  </conditionalFormatting>
  <conditionalFormatting sqref="D76:D102">
    <cfRule type="notContainsBlanks" dxfId="23" priority="15">
      <formula>LEN(TRIM(D76))&gt;0</formula>
    </cfRule>
    <cfRule type="expression" dxfId="22" priority="16">
      <formula>D76=""</formula>
    </cfRule>
  </conditionalFormatting>
  <conditionalFormatting sqref="C74:D75 C103:D104 D73 C112:D114">
    <cfRule type="notContainsBlanks" dxfId="21" priority="27">
      <formula>LEN(TRIM(C73))&gt;0</formula>
    </cfRule>
    <cfRule type="expression" dxfId="20" priority="28">
      <formula>C73=""</formula>
    </cfRule>
  </conditionalFormatting>
  <conditionalFormatting sqref="D105:D110">
    <cfRule type="notContainsBlanks" dxfId="19" priority="11">
      <formula>LEN(TRIM(D105))&gt;0</formula>
    </cfRule>
    <cfRule type="expression" dxfId="18" priority="12">
      <formula>D105=""</formula>
    </cfRule>
  </conditionalFormatting>
  <conditionalFormatting sqref="C105:C110">
    <cfRule type="notContainsBlanks" dxfId="17" priority="13">
      <formula>LEN(TRIM(C105))&gt;0</formula>
    </cfRule>
    <cfRule type="expression" dxfId="16" priority="14">
      <formula>C105=""</formula>
    </cfRule>
  </conditionalFormatting>
  <conditionalFormatting sqref="C67:C72">
    <cfRule type="notContainsBlanks" dxfId="15" priority="21">
      <formula>LEN(TRIM(C67))&gt;0</formula>
    </cfRule>
    <cfRule type="expression" dxfId="14" priority="22">
      <formula>C67=""</formula>
    </cfRule>
  </conditionalFormatting>
  <conditionalFormatting sqref="D67:D72">
    <cfRule type="notContainsBlanks" dxfId="13" priority="19">
      <formula>LEN(TRIM(D67))&gt;0</formula>
    </cfRule>
    <cfRule type="expression" dxfId="12" priority="20">
      <formula>D67=""</formula>
    </cfRule>
  </conditionalFormatting>
  <conditionalFormatting sqref="C76:C102">
    <cfRule type="notContainsBlanks" dxfId="11" priority="17">
      <formula>LEN(TRIM(C76))&gt;0</formula>
    </cfRule>
    <cfRule type="expression" dxfId="10" priority="18">
      <formula>C76=""</formula>
    </cfRule>
  </conditionalFormatting>
  <conditionalFormatting sqref="C115:C116">
    <cfRule type="notContainsBlanks" dxfId="9" priority="9">
      <formula>LEN(TRIM(C115))&gt;0</formula>
    </cfRule>
    <cfRule type="expression" dxfId="8" priority="10">
      <formula>C115=""</formula>
    </cfRule>
  </conditionalFormatting>
  <conditionalFormatting sqref="D115:D116">
    <cfRule type="notContainsBlanks" dxfId="7" priority="7">
      <formula>LEN(TRIM(D115))&gt;0</formula>
    </cfRule>
    <cfRule type="expression" dxfId="6" priority="8">
      <formula>D115=""</formula>
    </cfRule>
  </conditionalFormatting>
  <conditionalFormatting sqref="E111:G111">
    <cfRule type="notContainsBlanks" dxfId="5" priority="5">
      <formula>LEN(TRIM(E111))&gt;0</formula>
    </cfRule>
    <cfRule type="expression" dxfId="4" priority="6">
      <formula>E111=""</formula>
    </cfRule>
  </conditionalFormatting>
  <conditionalFormatting sqref="D111">
    <cfRule type="notContainsBlanks" dxfId="3" priority="1">
      <formula>LEN(TRIM(D111))&gt;0</formula>
    </cfRule>
    <cfRule type="expression" dxfId="2" priority="2">
      <formula>D111=""</formula>
    </cfRule>
  </conditionalFormatting>
  <conditionalFormatting sqref="C111">
    <cfRule type="notContainsBlanks" dxfId="1" priority="3">
      <formula>LEN(TRIM(C111))&gt;0</formula>
    </cfRule>
    <cfRule type="expression" dxfId="0" priority="4">
      <formula>C111=""</formula>
    </cfRule>
  </conditionalFormatting>
  <dataValidations count="2">
    <dataValidation type="list" allowBlank="1" showInputMessage="1" showErrorMessage="1" sqref="E66">
      <formula1>$BS$78:$BS$97</formula1>
    </dataValidation>
    <dataValidation type="list" allowBlank="1" showInputMessage="1" showErrorMessage="1" prompt="SELEZIONA LA REGIONE DI INTERESSE" sqref="E65">
      <formula1>$BS$78:$BS$97</formula1>
    </dataValidation>
  </dataValidations>
  <pageMargins left="0.7" right="0.7" top="0.75" bottom="0.75" header="0.3" footer="0.3"/>
  <pageSetup paperSize="8" scale="4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7"/>
  <sheetViews>
    <sheetView showGridLines="0" zoomScale="85" zoomScaleNormal="85" workbookViewId="0"/>
  </sheetViews>
  <sheetFormatPr defaultColWidth="8.5703125" defaultRowHeight="15" x14ac:dyDescent="0.25"/>
  <cols>
    <col min="1" max="1" width="65.5703125" style="103" customWidth="1"/>
    <col min="2" max="2" width="18.42578125" style="102" customWidth="1"/>
    <col min="3" max="3" width="55.5703125" style="103" customWidth="1"/>
    <col min="4" max="4" width="42.28515625" style="103" customWidth="1"/>
    <col min="5" max="16384" width="8.5703125" style="103"/>
  </cols>
  <sheetData>
    <row r="1" spans="1:4" x14ac:dyDescent="0.25">
      <c r="A1" s="101" t="str">
        <f ca="1">MID(CELL("FILENAME",B200),FIND("]",CELL("FILENAME",B200))+1,255)</f>
        <v>Note_Fonti_Calcolo</v>
      </c>
    </row>
    <row r="3" spans="1:4" x14ac:dyDescent="0.25">
      <c r="B3" s="104" t="s">
        <v>26</v>
      </c>
      <c r="C3" s="104" t="s">
        <v>100</v>
      </c>
      <c r="D3" s="104" t="s">
        <v>27</v>
      </c>
    </row>
    <row r="4" spans="1:4" x14ac:dyDescent="0.25">
      <c r="B4" s="105"/>
      <c r="D4" s="106"/>
    </row>
    <row r="5" spans="1:4" s="80" customFormat="1" ht="25.5" x14ac:dyDescent="0.25">
      <c r="A5" s="110" t="s">
        <v>118</v>
      </c>
      <c r="B5" s="110" t="s">
        <v>117</v>
      </c>
      <c r="C5" s="110" t="s">
        <v>103</v>
      </c>
      <c r="D5" s="110"/>
    </row>
    <row r="6" spans="1:4" s="80" customFormat="1" ht="25.5" x14ac:dyDescent="0.25">
      <c r="A6" s="110" t="s">
        <v>119</v>
      </c>
      <c r="B6" s="110" t="s">
        <v>117</v>
      </c>
      <c r="C6" s="110" t="s">
        <v>104</v>
      </c>
      <c r="D6" s="110"/>
    </row>
    <row r="7" spans="1:4" s="107" customFormat="1" ht="25.5" x14ac:dyDescent="0.25">
      <c r="A7" s="110" t="s">
        <v>120</v>
      </c>
      <c r="B7" s="110" t="s">
        <v>117</v>
      </c>
      <c r="C7" s="110" t="s">
        <v>105</v>
      </c>
      <c r="D7" s="110"/>
    </row>
    <row r="8" spans="1:4" s="80" customFormat="1" ht="25.5" x14ac:dyDescent="0.25">
      <c r="A8" s="110" t="s">
        <v>121</v>
      </c>
      <c r="B8" s="110" t="s">
        <v>117</v>
      </c>
      <c r="C8" s="110" t="s">
        <v>106</v>
      </c>
      <c r="D8" s="110"/>
    </row>
    <row r="9" spans="1:4" s="80" customFormat="1" ht="25.5" x14ac:dyDescent="0.25">
      <c r="A9" s="110" t="s">
        <v>122</v>
      </c>
      <c r="B9" s="110" t="s">
        <v>117</v>
      </c>
      <c r="C9" s="110" t="s">
        <v>107</v>
      </c>
      <c r="D9" s="110"/>
    </row>
    <row r="10" spans="1:4" s="107" customFormat="1" ht="25.5" x14ac:dyDescent="0.25">
      <c r="A10" s="110" t="s">
        <v>123</v>
      </c>
      <c r="B10" s="110" t="s">
        <v>117</v>
      </c>
      <c r="C10" s="110" t="s">
        <v>108</v>
      </c>
      <c r="D10" s="110"/>
    </row>
    <row r="11" spans="1:4" s="80" customFormat="1" x14ac:dyDescent="0.25">
      <c r="A11" s="111"/>
      <c r="B11" s="111"/>
      <c r="C11" s="111"/>
      <c r="D11" s="111"/>
    </row>
    <row r="12" spans="1:4" s="107" customFormat="1" x14ac:dyDescent="0.25">
      <c r="A12" s="111"/>
      <c r="B12" s="111"/>
      <c r="C12" s="111"/>
      <c r="D12" s="111"/>
    </row>
    <row r="13" spans="1:4" s="80" customFormat="1" x14ac:dyDescent="0.25">
      <c r="A13" s="111"/>
      <c r="B13" s="111"/>
      <c r="C13" s="111"/>
      <c r="D13" s="111"/>
    </row>
    <row r="14" spans="1:4" s="80" customFormat="1" x14ac:dyDescent="0.25">
      <c r="A14" s="112" t="s">
        <v>39</v>
      </c>
      <c r="B14" s="119" t="s">
        <v>117</v>
      </c>
      <c r="C14" s="120"/>
      <c r="D14" s="120"/>
    </row>
    <row r="15" spans="1:4" s="107" customFormat="1" x14ac:dyDescent="0.25">
      <c r="A15" s="113" t="s">
        <v>40</v>
      </c>
      <c r="B15" s="119" t="s">
        <v>117</v>
      </c>
      <c r="C15" s="120"/>
      <c r="D15" s="120"/>
    </row>
    <row r="16" spans="1:4" s="80" customFormat="1" x14ac:dyDescent="0.25">
      <c r="A16" s="114" t="s">
        <v>41</v>
      </c>
      <c r="B16" s="119" t="s">
        <v>117</v>
      </c>
      <c r="C16" s="120"/>
      <c r="D16" s="120"/>
    </row>
    <row r="17" spans="1:4" s="80" customFormat="1" x14ac:dyDescent="0.25">
      <c r="A17" s="112" t="s">
        <v>109</v>
      </c>
      <c r="B17" s="119" t="s">
        <v>117</v>
      </c>
      <c r="C17" s="120"/>
      <c r="D17" s="120"/>
    </row>
    <row r="18" spans="1:4" s="108" customFormat="1" x14ac:dyDescent="0.25">
      <c r="A18" s="113" t="s">
        <v>110</v>
      </c>
      <c r="B18" s="119" t="s">
        <v>117</v>
      </c>
      <c r="C18" s="120"/>
      <c r="D18" s="120"/>
    </row>
    <row r="19" spans="1:4" s="108" customFormat="1" x14ac:dyDescent="0.25">
      <c r="A19" s="114" t="s">
        <v>111</v>
      </c>
      <c r="B19" s="119" t="s">
        <v>117</v>
      </c>
      <c r="C19" s="120"/>
      <c r="D19" s="120"/>
    </row>
    <row r="20" spans="1:4" s="108" customFormat="1" x14ac:dyDescent="0.25">
      <c r="A20" s="112" t="s">
        <v>112</v>
      </c>
      <c r="B20" s="119" t="s">
        <v>117</v>
      </c>
      <c r="C20" s="120"/>
      <c r="D20" s="120"/>
    </row>
    <row r="21" spans="1:4" s="108" customFormat="1" x14ac:dyDescent="0.25">
      <c r="A21" s="113" t="s">
        <v>113</v>
      </c>
      <c r="B21" s="119" t="s">
        <v>117</v>
      </c>
      <c r="C21" s="120"/>
      <c r="D21" s="120"/>
    </row>
    <row r="22" spans="1:4" s="108" customFormat="1" x14ac:dyDescent="0.25">
      <c r="A22" s="114" t="s">
        <v>114</v>
      </c>
      <c r="B22" s="119" t="s">
        <v>117</v>
      </c>
      <c r="C22" s="120"/>
      <c r="D22" s="120"/>
    </row>
    <row r="23" spans="1:4" s="108" customFormat="1" x14ac:dyDescent="0.25">
      <c r="A23" s="112" t="s">
        <v>60</v>
      </c>
      <c r="B23" s="119" t="s">
        <v>117</v>
      </c>
      <c r="C23" s="120"/>
      <c r="D23" s="120"/>
    </row>
    <row r="24" spans="1:4" s="108" customFormat="1" x14ac:dyDescent="0.25">
      <c r="A24" s="113" t="s">
        <v>61</v>
      </c>
      <c r="B24" s="119" t="s">
        <v>117</v>
      </c>
      <c r="C24" s="120"/>
      <c r="D24" s="120"/>
    </row>
    <row r="25" spans="1:4" s="108" customFormat="1" x14ac:dyDescent="0.25">
      <c r="A25" s="114" t="s">
        <v>62</v>
      </c>
      <c r="B25" s="119" t="s">
        <v>117</v>
      </c>
      <c r="C25" s="120"/>
      <c r="D25" s="120"/>
    </row>
    <row r="26" spans="1:4" s="108" customFormat="1" x14ac:dyDescent="0.25">
      <c r="A26" s="112" t="s">
        <v>63</v>
      </c>
      <c r="B26" s="119" t="s">
        <v>117</v>
      </c>
      <c r="C26" s="120"/>
      <c r="D26" s="120"/>
    </row>
    <row r="27" spans="1:4" s="80" customFormat="1" x14ac:dyDescent="0.25">
      <c r="A27" s="113" t="s">
        <v>64</v>
      </c>
      <c r="B27" s="119" t="s">
        <v>117</v>
      </c>
      <c r="C27" s="120"/>
      <c r="D27" s="120"/>
    </row>
    <row r="28" spans="1:4" s="107" customFormat="1" x14ac:dyDescent="0.25">
      <c r="A28" s="114" t="s">
        <v>65</v>
      </c>
      <c r="B28" s="119" t="s">
        <v>117</v>
      </c>
      <c r="C28" s="120"/>
      <c r="D28" s="120"/>
    </row>
    <row r="29" spans="1:4" s="107" customFormat="1" x14ac:dyDescent="0.25">
      <c r="A29" s="112" t="s">
        <v>66</v>
      </c>
      <c r="B29" s="119" t="s">
        <v>117</v>
      </c>
      <c r="C29" s="120"/>
      <c r="D29" s="120"/>
    </row>
    <row r="30" spans="1:4" s="107" customFormat="1" x14ac:dyDescent="0.25">
      <c r="A30" s="113" t="s">
        <v>67</v>
      </c>
      <c r="B30" s="119" t="s">
        <v>117</v>
      </c>
      <c r="C30" s="120"/>
      <c r="D30" s="120"/>
    </row>
    <row r="31" spans="1:4" s="107" customFormat="1" x14ac:dyDescent="0.25">
      <c r="A31" s="114" t="s">
        <v>68</v>
      </c>
      <c r="B31" s="119" t="s">
        <v>117</v>
      </c>
      <c r="C31" s="120"/>
      <c r="D31" s="120"/>
    </row>
    <row r="32" spans="1:4" s="107" customFormat="1" x14ac:dyDescent="0.25">
      <c r="A32" s="112" t="s">
        <v>45</v>
      </c>
      <c r="B32" s="119" t="s">
        <v>117</v>
      </c>
      <c r="C32" s="120"/>
      <c r="D32" s="120"/>
    </row>
    <row r="33" spans="1:4" s="107" customFormat="1" x14ac:dyDescent="0.25">
      <c r="A33" s="113" t="s">
        <v>46</v>
      </c>
      <c r="B33" s="119" t="s">
        <v>117</v>
      </c>
      <c r="C33" s="120"/>
      <c r="D33" s="120"/>
    </row>
    <row r="34" spans="1:4" s="107" customFormat="1" x14ac:dyDescent="0.25">
      <c r="A34" s="114" t="s">
        <v>47</v>
      </c>
      <c r="B34" s="119" t="s">
        <v>117</v>
      </c>
      <c r="C34" s="120"/>
      <c r="D34" s="120"/>
    </row>
    <row r="35" spans="1:4" s="107" customFormat="1" x14ac:dyDescent="0.25">
      <c r="A35" s="112" t="s">
        <v>48</v>
      </c>
      <c r="B35" s="119" t="s">
        <v>117</v>
      </c>
      <c r="C35" s="120"/>
      <c r="D35" s="120"/>
    </row>
    <row r="36" spans="1:4" s="107" customFormat="1" x14ac:dyDescent="0.25">
      <c r="A36" s="113" t="s">
        <v>49</v>
      </c>
      <c r="B36" s="119" t="s">
        <v>117</v>
      </c>
      <c r="C36" s="120"/>
      <c r="D36" s="120"/>
    </row>
    <row r="37" spans="1:4" s="107" customFormat="1" x14ac:dyDescent="0.25">
      <c r="A37" s="114" t="s">
        <v>50</v>
      </c>
      <c r="B37" s="119" t="s">
        <v>117</v>
      </c>
      <c r="C37" s="120"/>
      <c r="D37" s="120"/>
    </row>
    <row r="38" spans="1:4" s="107" customFormat="1" x14ac:dyDescent="0.25">
      <c r="A38" s="115" t="s">
        <v>69</v>
      </c>
      <c r="B38" s="119" t="s">
        <v>117</v>
      </c>
      <c r="C38" s="115"/>
      <c r="D38" s="44"/>
    </row>
    <row r="39" spans="1:4" s="107" customFormat="1" x14ac:dyDescent="0.25">
      <c r="A39" s="115" t="s">
        <v>70</v>
      </c>
      <c r="B39" s="119" t="s">
        <v>117</v>
      </c>
      <c r="C39" s="115"/>
      <c r="D39" s="44"/>
    </row>
    <row r="40" spans="1:4" s="107" customFormat="1" x14ac:dyDescent="0.25">
      <c r="A40" s="115" t="s">
        <v>71</v>
      </c>
      <c r="B40" s="119" t="s">
        <v>117</v>
      </c>
      <c r="C40" s="115"/>
      <c r="D40" s="44"/>
    </row>
    <row r="41" spans="1:4" s="107" customFormat="1" x14ac:dyDescent="0.25">
      <c r="A41" s="111"/>
      <c r="B41" s="111"/>
      <c r="C41" s="111"/>
      <c r="D41" s="111"/>
    </row>
    <row r="42" spans="1:4" s="107" customFormat="1" x14ac:dyDescent="0.25">
      <c r="A42" s="111"/>
      <c r="B42" s="111"/>
      <c r="C42" s="111"/>
      <c r="D42" s="111"/>
    </row>
    <row r="43" spans="1:4" s="107" customFormat="1" x14ac:dyDescent="0.25">
      <c r="A43" s="116" t="s">
        <v>127</v>
      </c>
      <c r="B43" s="119" t="s">
        <v>117</v>
      </c>
      <c r="C43" s="118" t="s">
        <v>124</v>
      </c>
      <c r="D43" s="117"/>
    </row>
    <row r="44" spans="1:4" s="107" customFormat="1" ht="25.5" x14ac:dyDescent="0.25">
      <c r="A44" s="47" t="s">
        <v>126</v>
      </c>
      <c r="B44" s="119" t="s">
        <v>117</v>
      </c>
      <c r="C44" s="47" t="s">
        <v>132</v>
      </c>
      <c r="D44" s="47"/>
    </row>
    <row r="45" spans="1:4" s="107" customFormat="1" ht="25.5" x14ac:dyDescent="0.25">
      <c r="A45" s="47" t="s">
        <v>135</v>
      </c>
      <c r="B45" s="119" t="s">
        <v>117</v>
      </c>
      <c r="C45" s="47" t="s">
        <v>133</v>
      </c>
      <c r="D45" s="47"/>
    </row>
    <row r="46" spans="1:4" s="107" customFormat="1" x14ac:dyDescent="0.25">
      <c r="A46" s="117" t="s">
        <v>125</v>
      </c>
      <c r="B46" s="119" t="s">
        <v>117</v>
      </c>
      <c r="C46" s="47" t="s">
        <v>134</v>
      </c>
      <c r="D46" s="117"/>
    </row>
    <row r="47" spans="1:4" s="107" customFormat="1" ht="6" customHeight="1" x14ac:dyDescent="0.25">
      <c r="A47" s="121"/>
      <c r="B47" s="122"/>
      <c r="C47" s="121"/>
      <c r="D47" s="121"/>
    </row>
    <row r="48" spans="1:4" s="107" customFormat="1" ht="38.25" x14ac:dyDescent="0.25">
      <c r="A48" s="47" t="s">
        <v>115</v>
      </c>
      <c r="B48" s="119" t="s">
        <v>131</v>
      </c>
      <c r="C48" s="117"/>
      <c r="D48" s="134"/>
    </row>
    <row r="49" spans="1:4" s="107" customFormat="1" ht="38.25" x14ac:dyDescent="0.25">
      <c r="A49" s="47" t="s">
        <v>141</v>
      </c>
      <c r="B49" s="119" t="s">
        <v>131</v>
      </c>
      <c r="C49" s="117"/>
      <c r="D49" s="134"/>
    </row>
    <row r="50" spans="1:4" s="107" customFormat="1" ht="6" customHeight="1" x14ac:dyDescent="0.25">
      <c r="A50" s="121"/>
      <c r="B50" s="122"/>
      <c r="C50" s="121"/>
      <c r="D50" s="121"/>
    </row>
    <row r="51" spans="1:4" s="107" customFormat="1" x14ac:dyDescent="0.25">
      <c r="A51" s="47" t="s">
        <v>144</v>
      </c>
      <c r="B51" s="119" t="s">
        <v>117</v>
      </c>
      <c r="C51" s="117"/>
      <c r="D51" s="134"/>
    </row>
    <row r="52" spans="1:4" s="107" customFormat="1" x14ac:dyDescent="0.25">
      <c r="A52" s="111"/>
      <c r="B52" s="111"/>
      <c r="C52" s="111"/>
      <c r="D52" s="111"/>
    </row>
    <row r="53" spans="1:4" s="80" customFormat="1" x14ac:dyDescent="0.25">
      <c r="A53" s="111"/>
      <c r="B53" s="111"/>
      <c r="C53" s="111"/>
      <c r="D53" s="111"/>
    </row>
    <row r="54" spans="1:4" s="107" customFormat="1" x14ac:dyDescent="0.25">
      <c r="A54" s="118" t="s">
        <v>116</v>
      </c>
      <c r="B54" s="135" t="s">
        <v>117</v>
      </c>
      <c r="C54" s="118"/>
      <c r="D54" s="47"/>
    </row>
    <row r="55" spans="1:4" s="107" customFormat="1" x14ac:dyDescent="0.25">
      <c r="A55" s="47" t="s">
        <v>102</v>
      </c>
      <c r="B55" s="135" t="s">
        <v>117</v>
      </c>
      <c r="C55" s="47"/>
      <c r="D55" s="47"/>
    </row>
    <row r="56" spans="1:4" x14ac:dyDescent="0.25">
      <c r="B56" s="105"/>
      <c r="D56" s="106"/>
    </row>
    <row r="57" spans="1:4" x14ac:dyDescent="0.25">
      <c r="B57" s="105"/>
      <c r="D57" s="106"/>
    </row>
    <row r="58" spans="1:4" x14ac:dyDescent="0.25">
      <c r="B58" s="105"/>
      <c r="D58" s="106"/>
    </row>
    <row r="59" spans="1:4" x14ac:dyDescent="0.25">
      <c r="B59" s="105"/>
      <c r="D59" s="106"/>
    </row>
    <row r="60" spans="1:4" x14ac:dyDescent="0.25">
      <c r="B60" s="105"/>
      <c r="D60" s="106"/>
    </row>
    <row r="61" spans="1:4" x14ac:dyDescent="0.25">
      <c r="B61" s="105"/>
      <c r="D61" s="106"/>
    </row>
    <row r="62" spans="1:4" x14ac:dyDescent="0.25">
      <c r="B62" s="105"/>
      <c r="D62" s="106"/>
    </row>
    <row r="63" spans="1:4" x14ac:dyDescent="0.25">
      <c r="B63" s="105"/>
      <c r="D63" s="106"/>
    </row>
    <row r="64" spans="1:4" x14ac:dyDescent="0.25">
      <c r="B64" s="105"/>
      <c r="D64" s="106"/>
    </row>
    <row r="65" spans="2:4" x14ac:dyDescent="0.25">
      <c r="B65" s="105"/>
      <c r="D65" s="106"/>
    </row>
    <row r="66" spans="2:4" x14ac:dyDescent="0.25">
      <c r="B66" s="105"/>
      <c r="D66" s="106"/>
    </row>
    <row r="67" spans="2:4" x14ac:dyDescent="0.25">
      <c r="B67" s="105"/>
      <c r="D67" s="106"/>
    </row>
    <row r="68" spans="2:4" x14ac:dyDescent="0.25">
      <c r="B68" s="105"/>
      <c r="D68" s="106"/>
    </row>
    <row r="69" spans="2:4" x14ac:dyDescent="0.25">
      <c r="B69" s="105"/>
      <c r="D69" s="106"/>
    </row>
    <row r="70" spans="2:4" x14ac:dyDescent="0.25">
      <c r="B70" s="105"/>
      <c r="D70" s="106"/>
    </row>
    <row r="71" spans="2:4" x14ac:dyDescent="0.25">
      <c r="B71" s="105"/>
      <c r="D71" s="106"/>
    </row>
    <row r="72" spans="2:4" x14ac:dyDescent="0.25">
      <c r="B72" s="105"/>
      <c r="D72" s="106"/>
    </row>
    <row r="73" spans="2:4" x14ac:dyDescent="0.25">
      <c r="B73" s="105"/>
      <c r="D73" s="106"/>
    </row>
    <row r="74" spans="2:4" x14ac:dyDescent="0.25">
      <c r="B74" s="105"/>
      <c r="D74" s="106"/>
    </row>
    <row r="75" spans="2:4" x14ac:dyDescent="0.25">
      <c r="B75" s="105"/>
      <c r="D75" s="106"/>
    </row>
    <row r="76" spans="2:4" x14ac:dyDescent="0.25">
      <c r="B76" s="105"/>
      <c r="D76" s="106"/>
    </row>
    <row r="77" spans="2:4" x14ac:dyDescent="0.25">
      <c r="B77" s="105"/>
      <c r="D77" s="106"/>
    </row>
    <row r="78" spans="2:4" x14ac:dyDescent="0.25">
      <c r="B78" s="105"/>
      <c r="D78" s="106"/>
    </row>
    <row r="79" spans="2:4" x14ac:dyDescent="0.25">
      <c r="B79" s="105"/>
      <c r="D79" s="106"/>
    </row>
    <row r="80" spans="2:4" x14ac:dyDescent="0.25">
      <c r="B80" s="105"/>
      <c r="D80" s="106"/>
    </row>
    <row r="81" spans="2:4" x14ac:dyDescent="0.25">
      <c r="B81" s="105"/>
      <c r="D81" s="106"/>
    </row>
    <row r="82" spans="2:4" x14ac:dyDescent="0.25">
      <c r="B82" s="105"/>
      <c r="D82" s="106"/>
    </row>
    <row r="83" spans="2:4" x14ac:dyDescent="0.25">
      <c r="B83" s="105"/>
      <c r="D83" s="106"/>
    </row>
    <row r="84" spans="2:4" x14ac:dyDescent="0.25">
      <c r="B84" s="105"/>
      <c r="D84" s="106"/>
    </row>
    <row r="85" spans="2:4" x14ac:dyDescent="0.25">
      <c r="B85" s="105"/>
      <c r="D85" s="106"/>
    </row>
    <row r="86" spans="2:4" x14ac:dyDescent="0.25">
      <c r="B86" s="105"/>
      <c r="D86" s="106"/>
    </row>
    <row r="87" spans="2:4" x14ac:dyDescent="0.25">
      <c r="B87" s="105"/>
      <c r="D87" s="106"/>
    </row>
    <row r="88" spans="2:4" x14ac:dyDescent="0.25">
      <c r="B88" s="105"/>
      <c r="D88" s="106"/>
    </row>
    <row r="89" spans="2:4" x14ac:dyDescent="0.25">
      <c r="B89" s="105"/>
      <c r="D89" s="106"/>
    </row>
    <row r="90" spans="2:4" x14ac:dyDescent="0.25">
      <c r="B90" s="105"/>
      <c r="D90" s="106"/>
    </row>
    <row r="91" spans="2:4" x14ac:dyDescent="0.25">
      <c r="B91" s="105"/>
      <c r="D91" s="106"/>
    </row>
    <row r="92" spans="2:4" x14ac:dyDescent="0.25">
      <c r="B92" s="105"/>
      <c r="D92" s="106"/>
    </row>
    <row r="93" spans="2:4" x14ac:dyDescent="0.25">
      <c r="B93" s="105"/>
      <c r="D93" s="106"/>
    </row>
    <row r="94" spans="2:4" x14ac:dyDescent="0.25">
      <c r="B94" s="105"/>
      <c r="D94" s="106"/>
    </row>
    <row r="95" spans="2:4" x14ac:dyDescent="0.25">
      <c r="B95" s="105"/>
      <c r="D95" s="106"/>
    </row>
    <row r="96" spans="2:4" x14ac:dyDescent="0.25">
      <c r="B96" s="105"/>
      <c r="D96" s="106"/>
    </row>
    <row r="97" spans="2:4" x14ac:dyDescent="0.25">
      <c r="B97" s="105"/>
      <c r="D97" s="106"/>
    </row>
    <row r="98" spans="2:4" x14ac:dyDescent="0.25">
      <c r="B98" s="105"/>
      <c r="D98" s="106"/>
    </row>
    <row r="99" spans="2:4" x14ac:dyDescent="0.25">
      <c r="B99" s="105"/>
      <c r="D99" s="106"/>
    </row>
    <row r="100" spans="2:4" x14ac:dyDescent="0.25">
      <c r="B100" s="105"/>
      <c r="D100" s="106"/>
    </row>
    <row r="101" spans="2:4" x14ac:dyDescent="0.25">
      <c r="B101" s="105"/>
      <c r="D101" s="106"/>
    </row>
    <row r="102" spans="2:4" x14ac:dyDescent="0.25">
      <c r="B102" s="105"/>
      <c r="D102" s="106"/>
    </row>
    <row r="103" spans="2:4" x14ac:dyDescent="0.25">
      <c r="B103" s="105"/>
      <c r="D103" s="106"/>
    </row>
    <row r="104" spans="2:4" x14ac:dyDescent="0.25">
      <c r="B104" s="105"/>
      <c r="D104" s="106"/>
    </row>
    <row r="105" spans="2:4" x14ac:dyDescent="0.25">
      <c r="B105" s="105"/>
      <c r="D105" s="106"/>
    </row>
    <row r="106" spans="2:4" x14ac:dyDescent="0.25">
      <c r="B106" s="105"/>
      <c r="D106" s="106"/>
    </row>
    <row r="107" spans="2:4" x14ac:dyDescent="0.25">
      <c r="B107" s="105"/>
      <c r="D107" s="106"/>
    </row>
    <row r="108" spans="2:4" x14ac:dyDescent="0.25">
      <c r="B108" s="105"/>
      <c r="D108" s="106"/>
    </row>
    <row r="109" spans="2:4" x14ac:dyDescent="0.25">
      <c r="B109" s="105"/>
      <c r="D109" s="106"/>
    </row>
    <row r="110" spans="2:4" x14ac:dyDescent="0.25">
      <c r="B110" s="105"/>
      <c r="D110" s="106"/>
    </row>
    <row r="111" spans="2:4" x14ac:dyDescent="0.25">
      <c r="B111" s="105"/>
      <c r="D111" s="106"/>
    </row>
    <row r="112" spans="2:4" x14ac:dyDescent="0.25">
      <c r="B112" s="105"/>
      <c r="D112" s="106"/>
    </row>
    <row r="113" spans="2:4" x14ac:dyDescent="0.25">
      <c r="B113" s="105"/>
      <c r="D113" s="106"/>
    </row>
    <row r="114" spans="2:4" x14ac:dyDescent="0.25">
      <c r="B114" s="105"/>
      <c r="D114" s="106"/>
    </row>
    <row r="115" spans="2:4" x14ac:dyDescent="0.25">
      <c r="B115" s="105"/>
      <c r="D115" s="106"/>
    </row>
    <row r="116" spans="2:4" x14ac:dyDescent="0.25">
      <c r="B116" s="105"/>
      <c r="D116" s="106"/>
    </row>
    <row r="117" spans="2:4" x14ac:dyDescent="0.25">
      <c r="B117" s="105"/>
      <c r="D117" s="106"/>
    </row>
    <row r="118" spans="2:4" x14ac:dyDescent="0.25">
      <c r="B118" s="105"/>
      <c r="D118" s="106"/>
    </row>
    <row r="119" spans="2:4" x14ac:dyDescent="0.25">
      <c r="B119" s="105"/>
      <c r="D119" s="106"/>
    </row>
    <row r="120" spans="2:4" x14ac:dyDescent="0.25">
      <c r="B120" s="105"/>
      <c r="D120" s="106"/>
    </row>
    <row r="121" spans="2:4" x14ac:dyDescent="0.25">
      <c r="B121" s="105"/>
      <c r="D121" s="106"/>
    </row>
    <row r="122" spans="2:4" x14ac:dyDescent="0.25">
      <c r="B122" s="105"/>
      <c r="D122" s="106"/>
    </row>
    <row r="123" spans="2:4" x14ac:dyDescent="0.25">
      <c r="B123" s="105"/>
      <c r="D123" s="106"/>
    </row>
    <row r="124" spans="2:4" x14ac:dyDescent="0.25">
      <c r="B124" s="105"/>
      <c r="D124" s="106"/>
    </row>
    <row r="125" spans="2:4" x14ac:dyDescent="0.25">
      <c r="B125" s="105"/>
      <c r="D125" s="106"/>
    </row>
    <row r="126" spans="2:4" x14ac:dyDescent="0.25">
      <c r="B126" s="105"/>
      <c r="D126" s="106"/>
    </row>
    <row r="127" spans="2:4" x14ac:dyDescent="0.25">
      <c r="B127" s="105"/>
      <c r="D127" s="106"/>
    </row>
    <row r="128" spans="2:4" x14ac:dyDescent="0.25">
      <c r="B128" s="105"/>
      <c r="D128" s="106"/>
    </row>
    <row r="129" spans="2:4" x14ac:dyDescent="0.25">
      <c r="B129" s="105"/>
      <c r="D129" s="106"/>
    </row>
    <row r="130" spans="2:4" x14ac:dyDescent="0.25">
      <c r="B130" s="105"/>
      <c r="D130" s="106"/>
    </row>
    <row r="131" spans="2:4" x14ac:dyDescent="0.25">
      <c r="B131" s="105"/>
      <c r="D131" s="106"/>
    </row>
    <row r="132" spans="2:4" x14ac:dyDescent="0.25">
      <c r="B132" s="105"/>
      <c r="D132" s="106"/>
    </row>
    <row r="133" spans="2:4" x14ac:dyDescent="0.25">
      <c r="B133" s="105"/>
      <c r="D133" s="106"/>
    </row>
    <row r="134" spans="2:4" x14ac:dyDescent="0.25">
      <c r="B134" s="105"/>
      <c r="D134" s="106"/>
    </row>
    <row r="135" spans="2:4" x14ac:dyDescent="0.25">
      <c r="B135" s="105"/>
      <c r="D135" s="106"/>
    </row>
    <row r="136" spans="2:4" x14ac:dyDescent="0.25">
      <c r="B136" s="105"/>
      <c r="D136" s="106"/>
    </row>
    <row r="137" spans="2:4" x14ac:dyDescent="0.25">
      <c r="B137" s="105"/>
      <c r="D137" s="106"/>
    </row>
    <row r="138" spans="2:4" x14ac:dyDescent="0.25">
      <c r="B138" s="105"/>
      <c r="D138" s="106"/>
    </row>
    <row r="139" spans="2:4" x14ac:dyDescent="0.25">
      <c r="B139" s="105"/>
      <c r="D139" s="106"/>
    </row>
    <row r="140" spans="2:4" x14ac:dyDescent="0.25">
      <c r="B140" s="105"/>
      <c r="D140" s="106"/>
    </row>
    <row r="141" spans="2:4" x14ac:dyDescent="0.25">
      <c r="B141" s="105"/>
      <c r="D141" s="106"/>
    </row>
    <row r="142" spans="2:4" x14ac:dyDescent="0.25">
      <c r="B142" s="105"/>
      <c r="D142" s="106"/>
    </row>
    <row r="143" spans="2:4" x14ac:dyDescent="0.25">
      <c r="B143" s="105"/>
      <c r="D143" s="106"/>
    </row>
    <row r="144" spans="2:4" x14ac:dyDescent="0.25">
      <c r="B144" s="105"/>
      <c r="D144" s="106"/>
    </row>
    <row r="145" spans="2:4" x14ac:dyDescent="0.25">
      <c r="B145" s="105"/>
      <c r="D145" s="106"/>
    </row>
    <row r="146" spans="2:4" x14ac:dyDescent="0.25">
      <c r="B146" s="105"/>
      <c r="D146" s="106"/>
    </row>
    <row r="147" spans="2:4" x14ac:dyDescent="0.25">
      <c r="B147" s="105"/>
      <c r="D147" s="106"/>
    </row>
    <row r="148" spans="2:4" x14ac:dyDescent="0.25">
      <c r="B148" s="105"/>
      <c r="D148" s="106"/>
    </row>
    <row r="149" spans="2:4" x14ac:dyDescent="0.25">
      <c r="B149" s="105"/>
      <c r="D149" s="106"/>
    </row>
    <row r="150" spans="2:4" x14ac:dyDescent="0.25">
      <c r="B150" s="105"/>
      <c r="D150" s="106"/>
    </row>
    <row r="151" spans="2:4" x14ac:dyDescent="0.25">
      <c r="B151" s="105"/>
      <c r="D151" s="106"/>
    </row>
    <row r="152" spans="2:4" x14ac:dyDescent="0.25">
      <c r="B152" s="105"/>
      <c r="D152" s="106"/>
    </row>
    <row r="153" spans="2:4" x14ac:dyDescent="0.25">
      <c r="B153" s="105"/>
      <c r="D153" s="106"/>
    </row>
    <row r="154" spans="2:4" x14ac:dyDescent="0.25">
      <c r="B154" s="105"/>
      <c r="D154" s="106"/>
    </row>
    <row r="155" spans="2:4" x14ac:dyDescent="0.25">
      <c r="B155" s="105"/>
      <c r="D155" s="106"/>
    </row>
    <row r="156" spans="2:4" x14ac:dyDescent="0.25">
      <c r="B156" s="105"/>
      <c r="D156" s="106"/>
    </row>
    <row r="157" spans="2:4" x14ac:dyDescent="0.25">
      <c r="B157" s="105"/>
      <c r="D157" s="106"/>
    </row>
    <row r="158" spans="2:4" x14ac:dyDescent="0.25">
      <c r="B158" s="105"/>
      <c r="D158" s="106"/>
    </row>
    <row r="159" spans="2:4" x14ac:dyDescent="0.25">
      <c r="B159" s="105"/>
      <c r="D159" s="106"/>
    </row>
    <row r="160" spans="2:4" x14ac:dyDescent="0.25">
      <c r="B160" s="105"/>
      <c r="D160" s="106"/>
    </row>
    <row r="161" spans="2:4" x14ac:dyDescent="0.25">
      <c r="B161" s="105"/>
      <c r="D161" s="106"/>
    </row>
    <row r="162" spans="2:4" x14ac:dyDescent="0.25">
      <c r="B162" s="105"/>
      <c r="D162" s="106"/>
    </row>
    <row r="163" spans="2:4" x14ac:dyDescent="0.25">
      <c r="B163" s="105"/>
      <c r="D163" s="106"/>
    </row>
    <row r="164" spans="2:4" x14ac:dyDescent="0.25">
      <c r="B164" s="105"/>
      <c r="D164" s="106"/>
    </row>
    <row r="165" spans="2:4" x14ac:dyDescent="0.25">
      <c r="B165" s="105"/>
      <c r="D165" s="106"/>
    </row>
    <row r="166" spans="2:4" x14ac:dyDescent="0.25">
      <c r="B166" s="105"/>
      <c r="D166" s="106"/>
    </row>
    <row r="167" spans="2:4" x14ac:dyDescent="0.25">
      <c r="B167" s="105"/>
      <c r="D167" s="106"/>
    </row>
    <row r="168" spans="2:4" x14ac:dyDescent="0.25">
      <c r="B168" s="105"/>
      <c r="D168" s="106"/>
    </row>
    <row r="169" spans="2:4" x14ac:dyDescent="0.25">
      <c r="B169" s="105"/>
      <c r="D169" s="106"/>
    </row>
    <row r="170" spans="2:4" x14ac:dyDescent="0.25">
      <c r="B170" s="105"/>
      <c r="D170" s="106"/>
    </row>
    <row r="171" spans="2:4" x14ac:dyDescent="0.25">
      <c r="B171" s="105"/>
      <c r="D171" s="106"/>
    </row>
    <row r="172" spans="2:4" x14ac:dyDescent="0.25">
      <c r="B172" s="105"/>
      <c r="D172" s="106"/>
    </row>
    <row r="173" spans="2:4" x14ac:dyDescent="0.25">
      <c r="B173" s="105"/>
      <c r="D173" s="106"/>
    </row>
    <row r="174" spans="2:4" x14ac:dyDescent="0.25">
      <c r="B174" s="105"/>
      <c r="D174" s="106"/>
    </row>
    <row r="175" spans="2:4" x14ac:dyDescent="0.25">
      <c r="B175" s="105"/>
      <c r="D175" s="106"/>
    </row>
    <row r="176" spans="2:4" x14ac:dyDescent="0.25">
      <c r="B176" s="105"/>
      <c r="D176" s="106"/>
    </row>
    <row r="177" spans="2:4" x14ac:dyDescent="0.25">
      <c r="B177" s="105"/>
      <c r="D177" s="106"/>
    </row>
    <row r="178" spans="2:4" x14ac:dyDescent="0.25">
      <c r="B178" s="105"/>
      <c r="D178" s="106"/>
    </row>
    <row r="179" spans="2:4" x14ac:dyDescent="0.25">
      <c r="B179" s="105"/>
      <c r="D179" s="106"/>
    </row>
    <row r="180" spans="2:4" x14ac:dyDescent="0.25">
      <c r="B180" s="105"/>
      <c r="D180" s="106"/>
    </row>
    <row r="181" spans="2:4" x14ac:dyDescent="0.25">
      <c r="B181" s="105"/>
      <c r="D181" s="106"/>
    </row>
    <row r="182" spans="2:4" x14ac:dyDescent="0.25">
      <c r="B182" s="105"/>
      <c r="D182" s="106"/>
    </row>
    <row r="183" spans="2:4" x14ac:dyDescent="0.25">
      <c r="B183" s="105"/>
      <c r="D183" s="106"/>
    </row>
    <row r="184" spans="2:4" x14ac:dyDescent="0.25">
      <c r="B184" s="105"/>
      <c r="D184" s="106"/>
    </row>
    <row r="185" spans="2:4" x14ac:dyDescent="0.25">
      <c r="B185" s="105"/>
      <c r="D185" s="106"/>
    </row>
    <row r="186" spans="2:4" x14ac:dyDescent="0.25">
      <c r="B186" s="105"/>
      <c r="D186" s="106"/>
    </row>
    <row r="187" spans="2:4" x14ac:dyDescent="0.25">
      <c r="B187" s="105"/>
      <c r="D187" s="106"/>
    </row>
    <row r="188" spans="2:4" x14ac:dyDescent="0.25">
      <c r="B188" s="105"/>
      <c r="D188" s="106"/>
    </row>
    <row r="189" spans="2:4" x14ac:dyDescent="0.25">
      <c r="B189" s="105"/>
      <c r="D189" s="106"/>
    </row>
    <row r="190" spans="2:4" x14ac:dyDescent="0.25">
      <c r="B190" s="105"/>
      <c r="D190" s="106"/>
    </row>
    <row r="191" spans="2:4" x14ac:dyDescent="0.25">
      <c r="B191" s="105"/>
      <c r="D191" s="106"/>
    </row>
    <row r="192" spans="2:4" x14ac:dyDescent="0.25">
      <c r="B192" s="105"/>
      <c r="D192" s="106"/>
    </row>
    <row r="193" spans="2:4" x14ac:dyDescent="0.25">
      <c r="B193" s="105"/>
      <c r="D193" s="106"/>
    </row>
    <row r="194" spans="2:4" x14ac:dyDescent="0.25">
      <c r="B194" s="105"/>
      <c r="D194" s="106"/>
    </row>
    <row r="195" spans="2:4" x14ac:dyDescent="0.25">
      <c r="B195" s="105"/>
      <c r="D195" s="106"/>
    </row>
    <row r="196" spans="2:4" x14ac:dyDescent="0.25">
      <c r="B196" s="105"/>
      <c r="D196" s="106"/>
    </row>
    <row r="197" spans="2:4" x14ac:dyDescent="0.25">
      <c r="B197" s="105"/>
      <c r="D197" s="106"/>
    </row>
    <row r="198" spans="2:4" x14ac:dyDescent="0.25">
      <c r="B198" s="105"/>
      <c r="D198" s="106"/>
    </row>
    <row r="199" spans="2:4" x14ac:dyDescent="0.25">
      <c r="B199" s="105"/>
      <c r="D199" s="106"/>
    </row>
    <row r="200" spans="2:4" x14ac:dyDescent="0.25">
      <c r="B200" s="105"/>
      <c r="D200" s="106"/>
    </row>
    <row r="201" spans="2:4" x14ac:dyDescent="0.25">
      <c r="B201" s="105"/>
      <c r="D201" s="106"/>
    </row>
    <row r="202" spans="2:4" x14ac:dyDescent="0.25">
      <c r="B202" s="105"/>
      <c r="D202" s="106"/>
    </row>
    <row r="203" spans="2:4" x14ac:dyDescent="0.25">
      <c r="B203" s="105"/>
      <c r="D203" s="106"/>
    </row>
    <row r="204" spans="2:4" x14ac:dyDescent="0.25">
      <c r="B204" s="105"/>
      <c r="D204" s="106"/>
    </row>
    <row r="205" spans="2:4" x14ac:dyDescent="0.25">
      <c r="B205" s="105"/>
      <c r="D205" s="106"/>
    </row>
    <row r="206" spans="2:4" x14ac:dyDescent="0.25">
      <c r="B206" s="105"/>
      <c r="D206" s="106"/>
    </row>
    <row r="207" spans="2:4" x14ac:dyDescent="0.25">
      <c r="B207" s="105"/>
      <c r="D207" s="106"/>
    </row>
    <row r="208" spans="2:4" x14ac:dyDescent="0.25">
      <c r="B208" s="105"/>
      <c r="D208" s="106"/>
    </row>
    <row r="209" spans="2:4" x14ac:dyDescent="0.25">
      <c r="B209" s="105"/>
      <c r="D209" s="106"/>
    </row>
    <row r="210" spans="2:4" x14ac:dyDescent="0.25">
      <c r="B210" s="105"/>
      <c r="D210" s="106"/>
    </row>
    <row r="211" spans="2:4" x14ac:dyDescent="0.25">
      <c r="B211" s="105"/>
      <c r="D211" s="106"/>
    </row>
    <row r="212" spans="2:4" x14ac:dyDescent="0.25">
      <c r="B212" s="105"/>
      <c r="D212" s="106"/>
    </row>
    <row r="213" spans="2:4" x14ac:dyDescent="0.25">
      <c r="B213" s="105"/>
      <c r="D213" s="106"/>
    </row>
    <row r="214" spans="2:4" x14ac:dyDescent="0.25">
      <c r="B214" s="105"/>
      <c r="D214" s="106"/>
    </row>
    <row r="215" spans="2:4" x14ac:dyDescent="0.25">
      <c r="B215" s="105"/>
      <c r="D215" s="106"/>
    </row>
    <row r="216" spans="2:4" x14ac:dyDescent="0.25">
      <c r="B216" s="105"/>
      <c r="D216" s="106"/>
    </row>
    <row r="217" spans="2:4" x14ac:dyDescent="0.25">
      <c r="B217" s="105"/>
      <c r="D217" s="106"/>
    </row>
    <row r="218" spans="2:4" x14ac:dyDescent="0.25">
      <c r="B218" s="105"/>
      <c r="D218" s="106"/>
    </row>
    <row r="219" spans="2:4" x14ac:dyDescent="0.25">
      <c r="B219" s="105"/>
      <c r="D219" s="106"/>
    </row>
    <row r="220" spans="2:4" x14ac:dyDescent="0.25">
      <c r="B220" s="105"/>
      <c r="D220" s="106"/>
    </row>
    <row r="221" spans="2:4" x14ac:dyDescent="0.25">
      <c r="B221" s="105"/>
      <c r="D221" s="106"/>
    </row>
    <row r="222" spans="2:4" x14ac:dyDescent="0.25">
      <c r="B222" s="105"/>
      <c r="D222" s="106"/>
    </row>
    <row r="223" spans="2:4" x14ac:dyDescent="0.25">
      <c r="B223" s="105"/>
      <c r="D223" s="106"/>
    </row>
    <row r="224" spans="2:4" x14ac:dyDescent="0.25">
      <c r="B224" s="105"/>
      <c r="D224" s="106"/>
    </row>
    <row r="225" spans="2:4" x14ac:dyDescent="0.25">
      <c r="B225" s="105"/>
      <c r="D225" s="106"/>
    </row>
    <row r="226" spans="2:4" x14ac:dyDescent="0.25">
      <c r="B226" s="105"/>
      <c r="D226" s="106"/>
    </row>
    <row r="227" spans="2:4" x14ac:dyDescent="0.25">
      <c r="B227" s="105"/>
      <c r="D227" s="106"/>
    </row>
    <row r="228" spans="2:4" x14ac:dyDescent="0.25">
      <c r="B228" s="105"/>
      <c r="D228" s="106"/>
    </row>
    <row r="229" spans="2:4" x14ac:dyDescent="0.25">
      <c r="B229" s="105"/>
      <c r="D229" s="106"/>
    </row>
    <row r="230" spans="2:4" x14ac:dyDescent="0.25">
      <c r="B230" s="105"/>
      <c r="D230" s="106"/>
    </row>
    <row r="231" spans="2:4" x14ac:dyDescent="0.25">
      <c r="B231" s="105"/>
      <c r="D231" s="106"/>
    </row>
    <row r="232" spans="2:4" x14ac:dyDescent="0.25">
      <c r="B232" s="105"/>
      <c r="D232" s="106"/>
    </row>
    <row r="233" spans="2:4" x14ac:dyDescent="0.25">
      <c r="B233" s="105"/>
      <c r="D233" s="106"/>
    </row>
    <row r="234" spans="2:4" x14ac:dyDescent="0.25">
      <c r="B234" s="105"/>
      <c r="D234" s="106"/>
    </row>
    <row r="235" spans="2:4" x14ac:dyDescent="0.25">
      <c r="B235" s="105"/>
      <c r="D235" s="106"/>
    </row>
    <row r="236" spans="2:4" x14ac:dyDescent="0.25">
      <c r="B236" s="105"/>
      <c r="D236" s="106"/>
    </row>
    <row r="237" spans="2:4" x14ac:dyDescent="0.25">
      <c r="B237" s="105"/>
      <c r="D237" s="106"/>
    </row>
    <row r="238" spans="2:4" x14ac:dyDescent="0.25">
      <c r="B238" s="105"/>
      <c r="D238" s="106"/>
    </row>
    <row r="239" spans="2:4" x14ac:dyDescent="0.25">
      <c r="B239" s="105"/>
      <c r="D239" s="106"/>
    </row>
    <row r="240" spans="2:4" x14ac:dyDescent="0.25">
      <c r="B240" s="105"/>
      <c r="D240" s="106"/>
    </row>
    <row r="241" spans="2:4" x14ac:dyDescent="0.25">
      <c r="B241" s="105"/>
      <c r="D241" s="106"/>
    </row>
    <row r="242" spans="2:4" x14ac:dyDescent="0.25">
      <c r="B242" s="105"/>
      <c r="D242" s="106"/>
    </row>
    <row r="243" spans="2:4" x14ac:dyDescent="0.25">
      <c r="B243" s="105"/>
      <c r="D243" s="106"/>
    </row>
    <row r="244" spans="2:4" x14ac:dyDescent="0.25">
      <c r="B244" s="105"/>
      <c r="D244" s="106"/>
    </row>
    <row r="245" spans="2:4" x14ac:dyDescent="0.25">
      <c r="B245" s="105"/>
      <c r="D245" s="106"/>
    </row>
    <row r="246" spans="2:4" x14ac:dyDescent="0.25">
      <c r="B246" s="105"/>
      <c r="D246" s="106"/>
    </row>
    <row r="247" spans="2:4" x14ac:dyDescent="0.25">
      <c r="B247" s="105"/>
      <c r="D247" s="106"/>
    </row>
    <row r="248" spans="2:4" x14ac:dyDescent="0.25">
      <c r="B248" s="105"/>
      <c r="D248" s="106"/>
    </row>
    <row r="249" spans="2:4" x14ac:dyDescent="0.25">
      <c r="B249" s="105"/>
      <c r="D249" s="106"/>
    </row>
    <row r="250" spans="2:4" x14ac:dyDescent="0.25">
      <c r="B250" s="105"/>
      <c r="D250" s="106"/>
    </row>
    <row r="251" spans="2:4" x14ac:dyDescent="0.25">
      <c r="B251" s="105"/>
      <c r="D251" s="106"/>
    </row>
    <row r="252" spans="2:4" x14ac:dyDescent="0.25">
      <c r="B252" s="105"/>
      <c r="D252" s="106"/>
    </row>
    <row r="253" spans="2:4" x14ac:dyDescent="0.25">
      <c r="B253" s="105"/>
      <c r="D253" s="106"/>
    </row>
    <row r="254" spans="2:4" x14ac:dyDescent="0.25">
      <c r="B254" s="105"/>
      <c r="D254" s="106"/>
    </row>
    <row r="255" spans="2:4" x14ac:dyDescent="0.25">
      <c r="B255" s="105"/>
      <c r="D255" s="106"/>
    </row>
    <row r="256" spans="2:4" x14ac:dyDescent="0.25">
      <c r="B256" s="105"/>
      <c r="D256" s="106"/>
    </row>
    <row r="257" spans="2:4" x14ac:dyDescent="0.25">
      <c r="B257" s="105"/>
      <c r="D257" s="106"/>
    </row>
    <row r="258" spans="2:4" x14ac:dyDescent="0.25">
      <c r="B258" s="105"/>
      <c r="D258" s="106"/>
    </row>
    <row r="259" spans="2:4" x14ac:dyDescent="0.25">
      <c r="B259" s="105"/>
      <c r="D259" s="106"/>
    </row>
    <row r="260" spans="2:4" x14ac:dyDescent="0.25">
      <c r="B260" s="105"/>
      <c r="D260" s="106"/>
    </row>
    <row r="261" spans="2:4" x14ac:dyDescent="0.25">
      <c r="B261" s="105"/>
      <c r="D261" s="106"/>
    </row>
    <row r="262" spans="2:4" x14ac:dyDescent="0.25">
      <c r="B262" s="105"/>
      <c r="D262" s="106"/>
    </row>
    <row r="263" spans="2:4" x14ac:dyDescent="0.25">
      <c r="B263" s="105"/>
      <c r="D263" s="106"/>
    </row>
    <row r="264" spans="2:4" x14ac:dyDescent="0.25">
      <c r="B264" s="105"/>
      <c r="D264" s="106"/>
    </row>
    <row r="265" spans="2:4" x14ac:dyDescent="0.25">
      <c r="B265" s="105"/>
      <c r="D265" s="106"/>
    </row>
    <row r="266" spans="2:4" x14ac:dyDescent="0.25">
      <c r="B266" s="105"/>
      <c r="D266" s="106"/>
    </row>
    <row r="267" spans="2:4" x14ac:dyDescent="0.25">
      <c r="B267" s="105"/>
      <c r="D267" s="106"/>
    </row>
    <row r="268" spans="2:4" x14ac:dyDescent="0.25">
      <c r="B268" s="105"/>
      <c r="D268" s="106"/>
    </row>
    <row r="269" spans="2:4" x14ac:dyDescent="0.25">
      <c r="B269" s="105"/>
      <c r="D269" s="106"/>
    </row>
    <row r="270" spans="2:4" x14ac:dyDescent="0.25">
      <c r="B270" s="105"/>
      <c r="D270" s="106"/>
    </row>
    <row r="271" spans="2:4" x14ac:dyDescent="0.25">
      <c r="B271" s="105"/>
      <c r="D271" s="106"/>
    </row>
    <row r="272" spans="2:4" x14ac:dyDescent="0.25">
      <c r="B272" s="105"/>
      <c r="D272" s="106"/>
    </row>
    <row r="273" spans="2:4" x14ac:dyDescent="0.25">
      <c r="B273" s="105"/>
      <c r="D273" s="106"/>
    </row>
    <row r="274" spans="2:4" x14ac:dyDescent="0.25">
      <c r="B274" s="105"/>
      <c r="D274" s="106"/>
    </row>
    <row r="275" spans="2:4" x14ac:dyDescent="0.25">
      <c r="B275" s="105"/>
      <c r="D275" s="106"/>
    </row>
    <row r="276" spans="2:4" x14ac:dyDescent="0.25">
      <c r="B276" s="105"/>
      <c r="D276" s="106"/>
    </row>
    <row r="277" spans="2:4" x14ac:dyDescent="0.25">
      <c r="B277" s="105"/>
      <c r="D277" s="106"/>
    </row>
    <row r="278" spans="2:4" x14ac:dyDescent="0.25">
      <c r="B278" s="105"/>
      <c r="D278" s="106"/>
    </row>
    <row r="279" spans="2:4" x14ac:dyDescent="0.25">
      <c r="B279" s="105"/>
      <c r="D279" s="106"/>
    </row>
    <row r="280" spans="2:4" x14ac:dyDescent="0.25">
      <c r="B280" s="105"/>
      <c r="D280" s="106"/>
    </row>
    <row r="281" spans="2:4" x14ac:dyDescent="0.25">
      <c r="B281" s="105"/>
      <c r="D281" s="106"/>
    </row>
    <row r="282" spans="2:4" x14ac:dyDescent="0.25">
      <c r="B282" s="105"/>
      <c r="D282" s="106"/>
    </row>
    <row r="283" spans="2:4" x14ac:dyDescent="0.25">
      <c r="B283" s="105"/>
      <c r="D283" s="106"/>
    </row>
    <row r="284" spans="2:4" x14ac:dyDescent="0.25">
      <c r="B284" s="105"/>
      <c r="D284" s="106"/>
    </row>
    <row r="285" spans="2:4" x14ac:dyDescent="0.25">
      <c r="B285" s="105"/>
      <c r="D285" s="106"/>
    </row>
    <row r="286" spans="2:4" x14ac:dyDescent="0.25">
      <c r="B286" s="105"/>
      <c r="D286" s="106"/>
    </row>
    <row r="287" spans="2:4" x14ac:dyDescent="0.25">
      <c r="B287" s="105"/>
      <c r="D287" s="106"/>
    </row>
    <row r="288" spans="2:4" x14ac:dyDescent="0.25">
      <c r="B288" s="105"/>
      <c r="D288" s="106"/>
    </row>
    <row r="289" spans="2:4" x14ac:dyDescent="0.25">
      <c r="B289" s="105"/>
      <c r="D289" s="106"/>
    </row>
    <row r="290" spans="2:4" x14ac:dyDescent="0.25">
      <c r="B290" s="105"/>
      <c r="D290" s="106"/>
    </row>
    <row r="291" spans="2:4" x14ac:dyDescent="0.25">
      <c r="B291" s="105"/>
      <c r="D291" s="106"/>
    </row>
    <row r="292" spans="2:4" x14ac:dyDescent="0.25">
      <c r="B292" s="105"/>
      <c r="D292" s="106"/>
    </row>
    <row r="293" spans="2:4" x14ac:dyDescent="0.25">
      <c r="B293" s="105"/>
      <c r="D293" s="106"/>
    </row>
    <row r="294" spans="2:4" x14ac:dyDescent="0.25">
      <c r="B294" s="105"/>
      <c r="D294" s="106"/>
    </row>
    <row r="295" spans="2:4" x14ac:dyDescent="0.25">
      <c r="B295" s="105"/>
      <c r="D295" s="106"/>
    </row>
    <row r="296" spans="2:4" x14ac:dyDescent="0.25">
      <c r="B296" s="105"/>
      <c r="D296" s="106"/>
    </row>
    <row r="297" spans="2:4" x14ac:dyDescent="0.25">
      <c r="B297" s="105"/>
      <c r="D297" s="106"/>
    </row>
    <row r="298" spans="2:4" x14ac:dyDescent="0.25">
      <c r="B298" s="105"/>
      <c r="D298" s="106"/>
    </row>
    <row r="299" spans="2:4" x14ac:dyDescent="0.25">
      <c r="B299" s="105"/>
      <c r="D299" s="106"/>
    </row>
    <row r="300" spans="2:4" x14ac:dyDescent="0.25">
      <c r="B300" s="105"/>
      <c r="D300" s="106"/>
    </row>
    <row r="301" spans="2:4" x14ac:dyDescent="0.25">
      <c r="B301" s="105"/>
      <c r="D301" s="106"/>
    </row>
    <row r="302" spans="2:4" x14ac:dyDescent="0.25">
      <c r="B302" s="105"/>
      <c r="D302" s="106"/>
    </row>
    <row r="303" spans="2:4" x14ac:dyDescent="0.25">
      <c r="B303" s="105"/>
      <c r="D303" s="106"/>
    </row>
    <row r="304" spans="2:4" x14ac:dyDescent="0.25">
      <c r="B304" s="105"/>
      <c r="D304" s="106"/>
    </row>
    <row r="305" spans="2:4" x14ac:dyDescent="0.25">
      <c r="B305" s="105"/>
      <c r="D305" s="106"/>
    </row>
    <row r="306" spans="2:4" x14ac:dyDescent="0.25">
      <c r="B306" s="105"/>
      <c r="D306" s="106"/>
    </row>
    <row r="307" spans="2:4" x14ac:dyDescent="0.25">
      <c r="B307" s="105"/>
      <c r="D307" s="106"/>
    </row>
    <row r="308" spans="2:4" x14ac:dyDescent="0.25">
      <c r="B308" s="105"/>
      <c r="D308" s="106"/>
    </row>
    <row r="309" spans="2:4" x14ac:dyDescent="0.25">
      <c r="B309" s="105"/>
      <c r="D309" s="106"/>
    </row>
    <row r="310" spans="2:4" x14ac:dyDescent="0.25">
      <c r="B310" s="105"/>
      <c r="D310" s="106"/>
    </row>
    <row r="311" spans="2:4" x14ac:dyDescent="0.25">
      <c r="B311" s="105"/>
      <c r="D311" s="106"/>
    </row>
    <row r="312" spans="2:4" x14ac:dyDescent="0.25">
      <c r="B312" s="105"/>
      <c r="D312" s="106"/>
    </row>
    <row r="313" spans="2:4" x14ac:dyDescent="0.25">
      <c r="B313" s="105"/>
      <c r="D313" s="106"/>
    </row>
    <row r="314" spans="2:4" x14ac:dyDescent="0.25">
      <c r="B314" s="105"/>
      <c r="D314" s="106"/>
    </row>
    <row r="315" spans="2:4" x14ac:dyDescent="0.25">
      <c r="B315" s="105"/>
      <c r="D315" s="106"/>
    </row>
    <row r="316" spans="2:4" x14ac:dyDescent="0.25">
      <c r="B316" s="105"/>
      <c r="D316" s="106"/>
    </row>
    <row r="317" spans="2:4" x14ac:dyDescent="0.25">
      <c r="B317" s="105"/>
      <c r="D317" s="106"/>
    </row>
    <row r="318" spans="2:4" x14ac:dyDescent="0.25">
      <c r="B318" s="105"/>
      <c r="D318" s="106"/>
    </row>
    <row r="319" spans="2:4" x14ac:dyDescent="0.25">
      <c r="B319" s="105"/>
      <c r="D319" s="106"/>
    </row>
    <row r="320" spans="2:4" x14ac:dyDescent="0.25">
      <c r="B320" s="105"/>
      <c r="D320" s="106"/>
    </row>
    <row r="321" spans="2:4" x14ac:dyDescent="0.25">
      <c r="B321" s="105"/>
      <c r="D321" s="106"/>
    </row>
    <row r="322" spans="2:4" x14ac:dyDescent="0.25">
      <c r="B322" s="105"/>
      <c r="D322" s="106"/>
    </row>
    <row r="323" spans="2:4" x14ac:dyDescent="0.25">
      <c r="B323" s="105"/>
      <c r="D323" s="106"/>
    </row>
    <row r="324" spans="2:4" x14ac:dyDescent="0.25">
      <c r="B324" s="105"/>
      <c r="D324" s="106"/>
    </row>
    <row r="325" spans="2:4" x14ac:dyDescent="0.25">
      <c r="B325" s="105"/>
      <c r="D325" s="106"/>
    </row>
    <row r="326" spans="2:4" x14ac:dyDescent="0.25">
      <c r="B326" s="105"/>
      <c r="D326" s="106"/>
    </row>
    <row r="327" spans="2:4" x14ac:dyDescent="0.25">
      <c r="B327" s="105"/>
      <c r="D327" s="106"/>
    </row>
    <row r="328" spans="2:4" x14ac:dyDescent="0.25">
      <c r="B328" s="105"/>
      <c r="D328" s="106"/>
    </row>
    <row r="329" spans="2:4" x14ac:dyDescent="0.25">
      <c r="B329" s="105"/>
      <c r="D329" s="106"/>
    </row>
    <row r="330" spans="2:4" x14ac:dyDescent="0.25">
      <c r="B330" s="105"/>
      <c r="D330" s="106"/>
    </row>
    <row r="331" spans="2:4" x14ac:dyDescent="0.25">
      <c r="B331" s="105"/>
      <c r="D331" s="106"/>
    </row>
    <row r="332" spans="2:4" x14ac:dyDescent="0.25">
      <c r="B332" s="105"/>
      <c r="D332" s="106"/>
    </row>
    <row r="333" spans="2:4" x14ac:dyDescent="0.25">
      <c r="B333" s="105"/>
      <c r="D333" s="106"/>
    </row>
    <row r="334" spans="2:4" x14ac:dyDescent="0.25">
      <c r="B334" s="105"/>
      <c r="D334" s="106"/>
    </row>
    <row r="335" spans="2:4" x14ac:dyDescent="0.25">
      <c r="B335" s="105"/>
      <c r="D335" s="106"/>
    </row>
    <row r="336" spans="2:4" x14ac:dyDescent="0.25">
      <c r="B336" s="105"/>
      <c r="D336" s="106"/>
    </row>
    <row r="337" spans="2:4" x14ac:dyDescent="0.25">
      <c r="B337" s="105"/>
      <c r="D337" s="106"/>
    </row>
    <row r="338" spans="2:4" x14ac:dyDescent="0.25">
      <c r="B338" s="105"/>
      <c r="D338" s="106"/>
    </row>
    <row r="339" spans="2:4" x14ac:dyDescent="0.25">
      <c r="B339" s="105"/>
      <c r="D339" s="106"/>
    </row>
    <row r="340" spans="2:4" x14ac:dyDescent="0.25">
      <c r="B340" s="105"/>
      <c r="D340" s="106"/>
    </row>
    <row r="341" spans="2:4" x14ac:dyDescent="0.25">
      <c r="B341" s="105"/>
      <c r="D341" s="106"/>
    </row>
    <row r="342" spans="2:4" x14ac:dyDescent="0.25">
      <c r="B342" s="105"/>
      <c r="D342" s="106"/>
    </row>
    <row r="343" spans="2:4" x14ac:dyDescent="0.25">
      <c r="B343" s="105"/>
      <c r="D343" s="106"/>
    </row>
    <row r="344" spans="2:4" x14ac:dyDescent="0.25">
      <c r="B344" s="105"/>
      <c r="D344" s="106"/>
    </row>
    <row r="345" spans="2:4" x14ac:dyDescent="0.25">
      <c r="B345" s="105"/>
      <c r="D345" s="106"/>
    </row>
    <row r="346" spans="2:4" x14ac:dyDescent="0.25">
      <c r="B346" s="105"/>
      <c r="D346" s="106"/>
    </row>
    <row r="347" spans="2:4" x14ac:dyDescent="0.25">
      <c r="B347" s="105"/>
      <c r="D347" s="106"/>
    </row>
    <row r="348" spans="2:4" x14ac:dyDescent="0.25">
      <c r="B348" s="105"/>
      <c r="D348" s="106"/>
    </row>
    <row r="349" spans="2:4" x14ac:dyDescent="0.25">
      <c r="B349" s="105"/>
      <c r="D349" s="106"/>
    </row>
    <row r="350" spans="2:4" x14ac:dyDescent="0.25">
      <c r="B350" s="105"/>
      <c r="D350" s="106"/>
    </row>
    <row r="351" spans="2:4" x14ac:dyDescent="0.25">
      <c r="B351" s="105"/>
      <c r="D351" s="106"/>
    </row>
    <row r="352" spans="2:4" x14ac:dyDescent="0.25">
      <c r="B352" s="105"/>
      <c r="D352" s="106"/>
    </row>
    <row r="353" spans="2:4" x14ac:dyDescent="0.25">
      <c r="B353" s="105"/>
      <c r="D353" s="106"/>
    </row>
    <row r="354" spans="2:4" x14ac:dyDescent="0.25">
      <c r="B354" s="105"/>
      <c r="D354" s="106"/>
    </row>
    <row r="355" spans="2:4" x14ac:dyDescent="0.25">
      <c r="B355" s="105"/>
      <c r="D355" s="106"/>
    </row>
    <row r="356" spans="2:4" x14ac:dyDescent="0.25">
      <c r="B356" s="105"/>
      <c r="D356" s="106"/>
    </row>
    <row r="357" spans="2:4" x14ac:dyDescent="0.25">
      <c r="B357" s="105"/>
      <c r="D357" s="106"/>
    </row>
    <row r="358" spans="2:4" x14ac:dyDescent="0.25">
      <c r="B358" s="105"/>
      <c r="D358" s="106"/>
    </row>
    <row r="359" spans="2:4" x14ac:dyDescent="0.25">
      <c r="B359" s="105"/>
      <c r="D359" s="106"/>
    </row>
    <row r="360" spans="2:4" x14ac:dyDescent="0.25">
      <c r="B360" s="105"/>
      <c r="D360" s="106"/>
    </row>
    <row r="361" spans="2:4" x14ac:dyDescent="0.25">
      <c r="B361" s="105"/>
      <c r="D361" s="106"/>
    </row>
    <row r="362" spans="2:4" x14ac:dyDescent="0.25">
      <c r="B362" s="105"/>
      <c r="D362" s="106"/>
    </row>
    <row r="363" spans="2:4" x14ac:dyDescent="0.25">
      <c r="B363" s="105"/>
      <c r="D363" s="106"/>
    </row>
    <row r="364" spans="2:4" x14ac:dyDescent="0.25">
      <c r="B364" s="105"/>
      <c r="D364" s="106"/>
    </row>
    <row r="365" spans="2:4" x14ac:dyDescent="0.25">
      <c r="B365" s="105"/>
      <c r="D365" s="106"/>
    </row>
    <row r="366" spans="2:4" x14ac:dyDescent="0.25">
      <c r="B366" s="105"/>
      <c r="D366" s="106"/>
    </row>
    <row r="367" spans="2:4" x14ac:dyDescent="0.25">
      <c r="B367" s="105"/>
      <c r="D367" s="106"/>
    </row>
    <row r="368" spans="2:4" x14ac:dyDescent="0.25">
      <c r="B368" s="105"/>
      <c r="D368" s="106"/>
    </row>
    <row r="369" spans="2:4" x14ac:dyDescent="0.25">
      <c r="B369" s="105"/>
      <c r="D369" s="106"/>
    </row>
    <row r="370" spans="2:4" x14ac:dyDescent="0.25">
      <c r="B370" s="105"/>
      <c r="D370" s="106"/>
    </row>
    <row r="371" spans="2:4" x14ac:dyDescent="0.25">
      <c r="B371" s="105"/>
      <c r="D371" s="106"/>
    </row>
    <row r="372" spans="2:4" x14ac:dyDescent="0.25">
      <c r="B372" s="105"/>
      <c r="D372" s="106"/>
    </row>
    <row r="373" spans="2:4" x14ac:dyDescent="0.25">
      <c r="B373" s="105"/>
      <c r="D373" s="106"/>
    </row>
    <row r="374" spans="2:4" x14ac:dyDescent="0.25">
      <c r="B374" s="105"/>
      <c r="D374" s="106"/>
    </row>
    <row r="375" spans="2:4" x14ac:dyDescent="0.25">
      <c r="B375" s="105"/>
      <c r="D375" s="106"/>
    </row>
    <row r="376" spans="2:4" x14ac:dyDescent="0.25">
      <c r="B376" s="105"/>
      <c r="D376" s="106"/>
    </row>
    <row r="377" spans="2:4" x14ac:dyDescent="0.25">
      <c r="B377" s="105"/>
      <c r="D377" s="106"/>
    </row>
    <row r="378" spans="2:4" x14ac:dyDescent="0.25">
      <c r="B378" s="105"/>
      <c r="D378" s="106"/>
    </row>
    <row r="379" spans="2:4" x14ac:dyDescent="0.25">
      <c r="B379" s="105"/>
      <c r="D379" s="106"/>
    </row>
    <row r="380" spans="2:4" x14ac:dyDescent="0.25">
      <c r="B380" s="105"/>
      <c r="D380" s="106"/>
    </row>
    <row r="381" spans="2:4" x14ac:dyDescent="0.25">
      <c r="B381" s="105"/>
      <c r="D381" s="106"/>
    </row>
    <row r="382" spans="2:4" x14ac:dyDescent="0.25">
      <c r="B382" s="105"/>
      <c r="D382" s="106"/>
    </row>
    <row r="383" spans="2:4" x14ac:dyDescent="0.25">
      <c r="B383" s="105"/>
      <c r="D383" s="106"/>
    </row>
    <row r="384" spans="2:4" x14ac:dyDescent="0.25">
      <c r="B384" s="105"/>
      <c r="D384" s="106"/>
    </row>
    <row r="385" spans="2:4" x14ac:dyDescent="0.25">
      <c r="B385" s="105"/>
      <c r="D385" s="106"/>
    </row>
    <row r="386" spans="2:4" x14ac:dyDescent="0.25">
      <c r="B386" s="105"/>
      <c r="D386" s="106"/>
    </row>
    <row r="387" spans="2:4" x14ac:dyDescent="0.25">
      <c r="B387" s="105"/>
      <c r="D387" s="106"/>
    </row>
    <row r="388" spans="2:4" x14ac:dyDescent="0.25">
      <c r="B388" s="105"/>
      <c r="D388" s="106"/>
    </row>
    <row r="389" spans="2:4" x14ac:dyDescent="0.25">
      <c r="B389" s="105"/>
      <c r="D389" s="106"/>
    </row>
    <row r="390" spans="2:4" x14ac:dyDescent="0.25">
      <c r="B390" s="105"/>
      <c r="D390" s="106"/>
    </row>
    <row r="391" spans="2:4" x14ac:dyDescent="0.25">
      <c r="B391" s="105"/>
      <c r="D391" s="106"/>
    </row>
    <row r="392" spans="2:4" x14ac:dyDescent="0.25">
      <c r="B392" s="105"/>
      <c r="D392" s="106"/>
    </row>
    <row r="393" spans="2:4" x14ac:dyDescent="0.25">
      <c r="B393" s="105"/>
      <c r="D393" s="106"/>
    </row>
    <row r="394" spans="2:4" x14ac:dyDescent="0.25">
      <c r="B394" s="105"/>
      <c r="D394" s="106"/>
    </row>
    <row r="395" spans="2:4" x14ac:dyDescent="0.25">
      <c r="B395" s="105"/>
      <c r="D395" s="106"/>
    </row>
    <row r="396" spans="2:4" x14ac:dyDescent="0.25">
      <c r="B396" s="105"/>
      <c r="D396" s="106"/>
    </row>
    <row r="397" spans="2:4" x14ac:dyDescent="0.25">
      <c r="B397" s="105"/>
      <c r="D397" s="106"/>
    </row>
    <row r="398" spans="2:4" x14ac:dyDescent="0.25">
      <c r="B398" s="105"/>
      <c r="D398" s="106"/>
    </row>
    <row r="399" spans="2:4" x14ac:dyDescent="0.25">
      <c r="B399" s="105"/>
      <c r="D399" s="106"/>
    </row>
    <row r="400" spans="2:4" x14ac:dyDescent="0.25">
      <c r="B400" s="105"/>
      <c r="D400" s="106"/>
    </row>
    <row r="401" spans="2:4" x14ac:dyDescent="0.25">
      <c r="B401" s="105"/>
      <c r="D401" s="106"/>
    </row>
    <row r="402" spans="2:4" x14ac:dyDescent="0.25">
      <c r="B402" s="105"/>
      <c r="D402" s="106"/>
    </row>
    <row r="403" spans="2:4" x14ac:dyDescent="0.25">
      <c r="B403" s="105"/>
      <c r="D403" s="106"/>
    </row>
    <row r="404" spans="2:4" x14ac:dyDescent="0.25">
      <c r="B404" s="105"/>
      <c r="D404" s="106"/>
    </row>
    <row r="405" spans="2:4" x14ac:dyDescent="0.25">
      <c r="B405" s="105"/>
      <c r="D405" s="106"/>
    </row>
    <row r="406" spans="2:4" x14ac:dyDescent="0.25">
      <c r="B406" s="105"/>
      <c r="D406" s="106"/>
    </row>
    <row r="407" spans="2:4" x14ac:dyDescent="0.25">
      <c r="B407" s="105"/>
      <c r="D407" s="106"/>
    </row>
    <row r="408" spans="2:4" x14ac:dyDescent="0.25">
      <c r="B408" s="105"/>
      <c r="D408" s="106"/>
    </row>
    <row r="409" spans="2:4" x14ac:dyDescent="0.25">
      <c r="B409" s="105"/>
      <c r="D409" s="106"/>
    </row>
    <row r="410" spans="2:4" x14ac:dyDescent="0.25">
      <c r="B410" s="105"/>
      <c r="D410" s="106"/>
    </row>
    <row r="411" spans="2:4" x14ac:dyDescent="0.25">
      <c r="B411" s="105"/>
      <c r="D411" s="106"/>
    </row>
    <row r="412" spans="2:4" x14ac:dyDescent="0.25">
      <c r="B412" s="105"/>
      <c r="D412" s="106"/>
    </row>
    <row r="413" spans="2:4" x14ac:dyDescent="0.25">
      <c r="B413" s="105"/>
      <c r="D413" s="106"/>
    </row>
    <row r="414" spans="2:4" x14ac:dyDescent="0.25">
      <c r="B414" s="105"/>
      <c r="D414" s="106"/>
    </row>
    <row r="415" spans="2:4" x14ac:dyDescent="0.25">
      <c r="B415" s="105"/>
      <c r="D415" s="106"/>
    </row>
    <row r="416" spans="2:4" x14ac:dyDescent="0.25">
      <c r="B416" s="105"/>
      <c r="D416" s="106"/>
    </row>
    <row r="417" spans="2:4" x14ac:dyDescent="0.25">
      <c r="B417" s="105"/>
      <c r="D417" s="106"/>
    </row>
    <row r="418" spans="2:4" x14ac:dyDescent="0.25">
      <c r="B418" s="105"/>
      <c r="D418" s="106"/>
    </row>
    <row r="419" spans="2:4" x14ac:dyDescent="0.25">
      <c r="B419" s="105"/>
      <c r="D419" s="106"/>
    </row>
    <row r="420" spans="2:4" x14ac:dyDescent="0.25">
      <c r="B420" s="105"/>
      <c r="D420" s="106"/>
    </row>
    <row r="421" spans="2:4" x14ac:dyDescent="0.25">
      <c r="B421" s="105"/>
      <c r="D421" s="106"/>
    </row>
    <row r="422" spans="2:4" x14ac:dyDescent="0.25">
      <c r="B422" s="105"/>
      <c r="D422" s="106"/>
    </row>
    <row r="423" spans="2:4" x14ac:dyDescent="0.25">
      <c r="B423" s="105"/>
      <c r="D423" s="106"/>
    </row>
    <row r="424" spans="2:4" x14ac:dyDescent="0.25">
      <c r="B424" s="105"/>
      <c r="D424" s="106"/>
    </row>
    <row r="425" spans="2:4" x14ac:dyDescent="0.25">
      <c r="B425" s="105"/>
      <c r="D425" s="106"/>
    </row>
    <row r="426" spans="2:4" x14ac:dyDescent="0.25">
      <c r="B426" s="105"/>
      <c r="D426" s="106"/>
    </row>
    <row r="427" spans="2:4" x14ac:dyDescent="0.25">
      <c r="B427" s="105"/>
      <c r="D427" s="106"/>
    </row>
    <row r="428" spans="2:4" x14ac:dyDescent="0.25">
      <c r="B428" s="105"/>
      <c r="D428" s="106"/>
    </row>
    <row r="429" spans="2:4" x14ac:dyDescent="0.25">
      <c r="B429" s="105"/>
      <c r="D429" s="106"/>
    </row>
    <row r="430" spans="2:4" x14ac:dyDescent="0.25">
      <c r="B430" s="105"/>
      <c r="D430" s="106"/>
    </row>
    <row r="431" spans="2:4" x14ac:dyDescent="0.25">
      <c r="B431" s="105"/>
      <c r="D431" s="106"/>
    </row>
    <row r="432" spans="2:4" x14ac:dyDescent="0.25">
      <c r="B432" s="105"/>
      <c r="D432" s="106"/>
    </row>
    <row r="433" spans="2:4" x14ac:dyDescent="0.25">
      <c r="B433" s="105"/>
      <c r="D433" s="106"/>
    </row>
    <row r="434" spans="2:4" x14ac:dyDescent="0.25">
      <c r="B434" s="105"/>
      <c r="D434" s="106"/>
    </row>
    <row r="435" spans="2:4" x14ac:dyDescent="0.25">
      <c r="B435" s="105"/>
      <c r="D435" s="106"/>
    </row>
    <row r="436" spans="2:4" x14ac:dyDescent="0.25">
      <c r="B436" s="105"/>
      <c r="D436" s="106"/>
    </row>
    <row r="437" spans="2:4" x14ac:dyDescent="0.25">
      <c r="B437" s="105"/>
      <c r="D437" s="106"/>
    </row>
    <row r="438" spans="2:4" x14ac:dyDescent="0.25">
      <c r="B438" s="105"/>
      <c r="D438" s="106"/>
    </row>
    <row r="439" spans="2:4" x14ac:dyDescent="0.25">
      <c r="B439" s="105"/>
      <c r="D439" s="106"/>
    </row>
    <row r="440" spans="2:4" x14ac:dyDescent="0.25">
      <c r="B440" s="105"/>
      <c r="D440" s="106"/>
    </row>
    <row r="441" spans="2:4" x14ac:dyDescent="0.25">
      <c r="B441" s="105"/>
      <c r="D441" s="106"/>
    </row>
    <row r="442" spans="2:4" x14ac:dyDescent="0.25">
      <c r="B442" s="105"/>
      <c r="D442" s="106"/>
    </row>
    <row r="443" spans="2:4" x14ac:dyDescent="0.25">
      <c r="B443" s="105"/>
      <c r="D443" s="106"/>
    </row>
    <row r="444" spans="2:4" x14ac:dyDescent="0.25">
      <c r="B444" s="105"/>
      <c r="D444" s="106"/>
    </row>
    <row r="445" spans="2:4" x14ac:dyDescent="0.25">
      <c r="B445" s="105"/>
      <c r="D445" s="106"/>
    </row>
    <row r="446" spans="2:4" x14ac:dyDescent="0.25">
      <c r="B446" s="105"/>
      <c r="D446" s="106"/>
    </row>
    <row r="447" spans="2:4" x14ac:dyDescent="0.25">
      <c r="B447" s="105"/>
      <c r="D447" s="106"/>
    </row>
    <row r="448" spans="2:4" x14ac:dyDescent="0.25">
      <c r="B448" s="105"/>
      <c r="D448" s="106"/>
    </row>
    <row r="449" spans="2:4" x14ac:dyDescent="0.25">
      <c r="B449" s="105"/>
      <c r="D449" s="106"/>
    </row>
    <row r="450" spans="2:4" x14ac:dyDescent="0.25">
      <c r="B450" s="105"/>
      <c r="D450" s="106"/>
    </row>
    <row r="451" spans="2:4" x14ac:dyDescent="0.25">
      <c r="B451" s="105"/>
      <c r="D451" s="106"/>
    </row>
    <row r="452" spans="2:4" x14ac:dyDescent="0.25">
      <c r="B452" s="105"/>
      <c r="D452" s="106"/>
    </row>
    <row r="453" spans="2:4" x14ac:dyDescent="0.25">
      <c r="B453" s="105"/>
      <c r="D453" s="106"/>
    </row>
    <row r="454" spans="2:4" x14ac:dyDescent="0.25">
      <c r="B454" s="105"/>
      <c r="D454" s="106"/>
    </row>
    <row r="455" spans="2:4" x14ac:dyDescent="0.25">
      <c r="B455" s="105"/>
      <c r="D455" s="106"/>
    </row>
    <row r="456" spans="2:4" x14ac:dyDescent="0.25">
      <c r="B456" s="105"/>
      <c r="D456" s="106"/>
    </row>
    <row r="457" spans="2:4" x14ac:dyDescent="0.25">
      <c r="B457" s="105"/>
      <c r="D457" s="106"/>
    </row>
    <row r="458" spans="2:4" x14ac:dyDescent="0.25">
      <c r="B458" s="105"/>
      <c r="D458" s="106"/>
    </row>
    <row r="459" spans="2:4" x14ac:dyDescent="0.25">
      <c r="B459" s="105"/>
      <c r="D459" s="106"/>
    </row>
    <row r="460" spans="2:4" x14ac:dyDescent="0.25">
      <c r="B460" s="105"/>
      <c r="D460" s="106"/>
    </row>
    <row r="461" spans="2:4" x14ac:dyDescent="0.25">
      <c r="B461" s="105"/>
      <c r="D461" s="106"/>
    </row>
    <row r="462" spans="2:4" x14ac:dyDescent="0.25">
      <c r="B462" s="105"/>
      <c r="D462" s="106"/>
    </row>
    <row r="463" spans="2:4" x14ac:dyDescent="0.25">
      <c r="B463" s="105"/>
      <c r="D463" s="106"/>
    </row>
    <row r="464" spans="2:4" x14ac:dyDescent="0.25">
      <c r="B464" s="105"/>
      <c r="D464" s="106"/>
    </row>
    <row r="465" spans="2:4" x14ac:dyDescent="0.25">
      <c r="B465" s="105"/>
      <c r="D465" s="106"/>
    </row>
    <row r="466" spans="2:4" x14ac:dyDescent="0.25">
      <c r="B466" s="105"/>
      <c r="D466" s="106"/>
    </row>
    <row r="467" spans="2:4" x14ac:dyDescent="0.25">
      <c r="B467" s="105"/>
      <c r="D467" s="106"/>
    </row>
    <row r="468" spans="2:4" x14ac:dyDescent="0.25">
      <c r="B468" s="105"/>
      <c r="D468" s="106"/>
    </row>
    <row r="469" spans="2:4" x14ac:dyDescent="0.25">
      <c r="B469" s="105"/>
      <c r="D469" s="106"/>
    </row>
    <row r="470" spans="2:4" x14ac:dyDescent="0.25">
      <c r="B470" s="105"/>
      <c r="D470" s="106"/>
    </row>
    <row r="471" spans="2:4" x14ac:dyDescent="0.25">
      <c r="B471" s="105"/>
      <c r="D471" s="106"/>
    </row>
    <row r="472" spans="2:4" x14ac:dyDescent="0.25">
      <c r="B472" s="105"/>
      <c r="D472" s="106"/>
    </row>
    <row r="473" spans="2:4" x14ac:dyDescent="0.25">
      <c r="B473" s="105"/>
      <c r="D473" s="106"/>
    </row>
    <row r="474" spans="2:4" x14ac:dyDescent="0.25">
      <c r="B474" s="105"/>
      <c r="D474" s="106"/>
    </row>
    <row r="475" spans="2:4" x14ac:dyDescent="0.25">
      <c r="B475" s="105"/>
      <c r="D475" s="106"/>
    </row>
    <row r="476" spans="2:4" x14ac:dyDescent="0.25">
      <c r="B476" s="105"/>
      <c r="D476" s="106"/>
    </row>
    <row r="477" spans="2:4" x14ac:dyDescent="0.25">
      <c r="B477" s="105"/>
      <c r="D477" s="106"/>
    </row>
    <row r="478" spans="2:4" x14ac:dyDescent="0.25">
      <c r="B478" s="105"/>
      <c r="D478" s="106"/>
    </row>
    <row r="479" spans="2:4" x14ac:dyDescent="0.25">
      <c r="B479" s="105"/>
      <c r="D479" s="106"/>
    </row>
    <row r="480" spans="2:4" x14ac:dyDescent="0.25">
      <c r="B480" s="105"/>
      <c r="D480" s="106"/>
    </row>
    <row r="481" spans="2:4" x14ac:dyDescent="0.25">
      <c r="B481" s="105"/>
      <c r="D481" s="106"/>
    </row>
    <row r="482" spans="2:4" x14ac:dyDescent="0.25">
      <c r="B482" s="105"/>
      <c r="D482" s="106"/>
    </row>
    <row r="483" spans="2:4" x14ac:dyDescent="0.25">
      <c r="B483" s="105"/>
      <c r="D483" s="106"/>
    </row>
    <row r="484" spans="2:4" x14ac:dyDescent="0.25">
      <c r="B484" s="105"/>
      <c r="D484" s="106"/>
    </row>
    <row r="485" spans="2:4" x14ac:dyDescent="0.25">
      <c r="B485" s="105"/>
      <c r="D485" s="106"/>
    </row>
    <row r="486" spans="2:4" x14ac:dyDescent="0.25">
      <c r="B486" s="105"/>
      <c r="D486" s="106"/>
    </row>
    <row r="487" spans="2:4" x14ac:dyDescent="0.25">
      <c r="B487" s="105"/>
      <c r="D487" s="106"/>
    </row>
    <row r="488" spans="2:4" x14ac:dyDescent="0.25">
      <c r="B488" s="105"/>
      <c r="D488" s="106"/>
    </row>
    <row r="489" spans="2:4" x14ac:dyDescent="0.25">
      <c r="B489" s="105"/>
      <c r="D489" s="106"/>
    </row>
    <row r="490" spans="2:4" x14ac:dyDescent="0.25">
      <c r="B490" s="105"/>
      <c r="D490" s="106"/>
    </row>
    <row r="491" spans="2:4" x14ac:dyDescent="0.25">
      <c r="B491" s="105"/>
      <c r="D491" s="106"/>
    </row>
    <row r="492" spans="2:4" x14ac:dyDescent="0.25">
      <c r="B492" s="105"/>
      <c r="D492" s="106"/>
    </row>
    <row r="493" spans="2:4" x14ac:dyDescent="0.25">
      <c r="B493" s="105"/>
      <c r="D493" s="106"/>
    </row>
    <row r="494" spans="2:4" x14ac:dyDescent="0.25">
      <c r="B494" s="105"/>
      <c r="D494" s="106"/>
    </row>
    <row r="495" spans="2:4" x14ac:dyDescent="0.25">
      <c r="B495" s="105"/>
      <c r="D495" s="106"/>
    </row>
    <row r="496" spans="2:4" x14ac:dyDescent="0.25">
      <c r="B496" s="105"/>
      <c r="D496" s="106"/>
    </row>
    <row r="497" spans="2:4" x14ac:dyDescent="0.25">
      <c r="B497" s="105"/>
      <c r="D497" s="106"/>
    </row>
    <row r="498" spans="2:4" x14ac:dyDescent="0.25">
      <c r="B498" s="105"/>
      <c r="D498" s="106"/>
    </row>
    <row r="499" spans="2:4" x14ac:dyDescent="0.25">
      <c r="B499" s="105"/>
      <c r="D499" s="106"/>
    </row>
    <row r="500" spans="2:4" x14ac:dyDescent="0.25">
      <c r="B500" s="105"/>
      <c r="D500" s="106"/>
    </row>
    <row r="501" spans="2:4" x14ac:dyDescent="0.25">
      <c r="B501" s="105"/>
      <c r="D501" s="106"/>
    </row>
    <row r="502" spans="2:4" x14ac:dyDescent="0.25">
      <c r="B502" s="105"/>
      <c r="D502" s="106"/>
    </row>
    <row r="503" spans="2:4" x14ac:dyDescent="0.25">
      <c r="B503" s="105"/>
      <c r="D503" s="106"/>
    </row>
    <row r="504" spans="2:4" x14ac:dyDescent="0.25">
      <c r="B504" s="105"/>
      <c r="D504" s="106"/>
    </row>
    <row r="505" spans="2:4" x14ac:dyDescent="0.25">
      <c r="B505" s="105"/>
      <c r="D505" s="106"/>
    </row>
    <row r="506" spans="2:4" x14ac:dyDescent="0.25">
      <c r="B506" s="105"/>
      <c r="D506" s="106"/>
    </row>
    <row r="507" spans="2:4" x14ac:dyDescent="0.25">
      <c r="B507" s="105"/>
      <c r="D507" s="106"/>
    </row>
    <row r="508" spans="2:4" x14ac:dyDescent="0.25">
      <c r="B508" s="105"/>
      <c r="D508" s="106"/>
    </row>
    <row r="509" spans="2:4" x14ac:dyDescent="0.25">
      <c r="B509" s="105"/>
      <c r="D509" s="106"/>
    </row>
    <row r="510" spans="2:4" x14ac:dyDescent="0.25">
      <c r="B510" s="105"/>
      <c r="D510" s="106"/>
    </row>
    <row r="511" spans="2:4" x14ac:dyDescent="0.25">
      <c r="B511" s="105"/>
      <c r="D511" s="106"/>
    </row>
    <row r="512" spans="2:4" x14ac:dyDescent="0.25">
      <c r="B512" s="105"/>
      <c r="D512" s="106"/>
    </row>
    <row r="513" spans="2:4" x14ac:dyDescent="0.25">
      <c r="B513" s="105"/>
      <c r="D513" s="106"/>
    </row>
    <row r="514" spans="2:4" x14ac:dyDescent="0.25">
      <c r="B514" s="105"/>
      <c r="D514" s="106"/>
    </row>
    <row r="515" spans="2:4" x14ac:dyDescent="0.25">
      <c r="B515" s="105"/>
      <c r="D515" s="106"/>
    </row>
    <row r="516" spans="2:4" x14ac:dyDescent="0.25">
      <c r="B516" s="105"/>
      <c r="D516" s="106"/>
    </row>
    <row r="517" spans="2:4" x14ac:dyDescent="0.25">
      <c r="B517" s="105"/>
      <c r="D517" s="106"/>
    </row>
    <row r="518" spans="2:4" x14ac:dyDescent="0.25">
      <c r="B518" s="105"/>
      <c r="D518" s="106"/>
    </row>
    <row r="519" spans="2:4" x14ac:dyDescent="0.25">
      <c r="B519" s="105"/>
      <c r="D519" s="106"/>
    </row>
    <row r="520" spans="2:4" x14ac:dyDescent="0.25">
      <c r="B520" s="105"/>
      <c r="D520" s="106"/>
    </row>
    <row r="521" spans="2:4" x14ac:dyDescent="0.25">
      <c r="B521" s="105"/>
      <c r="D521" s="106"/>
    </row>
    <row r="522" spans="2:4" x14ac:dyDescent="0.25">
      <c r="B522" s="105"/>
      <c r="D522" s="106"/>
    </row>
    <row r="523" spans="2:4" x14ac:dyDescent="0.25">
      <c r="B523" s="105"/>
      <c r="D523" s="106"/>
    </row>
    <row r="524" spans="2:4" x14ac:dyDescent="0.25">
      <c r="B524" s="105"/>
      <c r="D524" s="106"/>
    </row>
    <row r="525" spans="2:4" x14ac:dyDescent="0.25">
      <c r="B525" s="105"/>
      <c r="D525" s="106"/>
    </row>
    <row r="526" spans="2:4" x14ac:dyDescent="0.25">
      <c r="B526" s="105"/>
      <c r="D526" s="106"/>
    </row>
    <row r="527" spans="2:4" x14ac:dyDescent="0.25">
      <c r="B527" s="105"/>
      <c r="D527" s="106"/>
    </row>
    <row r="528" spans="2:4" x14ac:dyDescent="0.25">
      <c r="B528" s="105"/>
      <c r="D528" s="106"/>
    </row>
    <row r="529" spans="2:4" x14ac:dyDescent="0.25">
      <c r="B529" s="105"/>
      <c r="D529" s="106"/>
    </row>
    <row r="530" spans="2:4" x14ac:dyDescent="0.25">
      <c r="B530" s="105"/>
      <c r="D530" s="106"/>
    </row>
    <row r="531" spans="2:4" x14ac:dyDescent="0.25">
      <c r="B531" s="105"/>
      <c r="D531" s="106"/>
    </row>
    <row r="532" spans="2:4" x14ac:dyDescent="0.25">
      <c r="B532" s="105"/>
      <c r="D532" s="106"/>
    </row>
    <row r="533" spans="2:4" x14ac:dyDescent="0.25">
      <c r="B533" s="105"/>
      <c r="D533" s="106"/>
    </row>
    <row r="534" spans="2:4" x14ac:dyDescent="0.25">
      <c r="B534" s="105"/>
      <c r="D534" s="106"/>
    </row>
    <row r="535" spans="2:4" x14ac:dyDescent="0.25">
      <c r="B535" s="105"/>
      <c r="D535" s="106"/>
    </row>
    <row r="536" spans="2:4" x14ac:dyDescent="0.25">
      <c r="B536" s="105"/>
      <c r="D536" s="106"/>
    </row>
    <row r="537" spans="2:4" x14ac:dyDescent="0.25">
      <c r="B537" s="105"/>
      <c r="D537" s="106"/>
    </row>
    <row r="538" spans="2:4" x14ac:dyDescent="0.25">
      <c r="B538" s="105"/>
      <c r="D538" s="106"/>
    </row>
    <row r="539" spans="2:4" x14ac:dyDescent="0.25">
      <c r="B539" s="105"/>
      <c r="D539" s="106"/>
    </row>
    <row r="540" spans="2:4" x14ac:dyDescent="0.25">
      <c r="B540" s="105"/>
      <c r="D540" s="106"/>
    </row>
    <row r="541" spans="2:4" x14ac:dyDescent="0.25">
      <c r="B541" s="105"/>
      <c r="D541" s="106"/>
    </row>
    <row r="542" spans="2:4" x14ac:dyDescent="0.25">
      <c r="B542" s="105"/>
      <c r="D542" s="106"/>
    </row>
    <row r="543" spans="2:4" x14ac:dyDescent="0.25">
      <c r="B543" s="105"/>
      <c r="D543" s="106"/>
    </row>
    <row r="544" spans="2:4" x14ac:dyDescent="0.25">
      <c r="B544" s="105"/>
      <c r="D544" s="106"/>
    </row>
    <row r="545" spans="2:4" x14ac:dyDescent="0.25">
      <c r="B545" s="105"/>
      <c r="D545" s="106"/>
    </row>
    <row r="546" spans="2:4" x14ac:dyDescent="0.25">
      <c r="B546" s="105"/>
      <c r="D546" s="106"/>
    </row>
    <row r="547" spans="2:4" x14ac:dyDescent="0.25">
      <c r="B547" s="105"/>
      <c r="D547" s="106"/>
    </row>
    <row r="548" spans="2:4" x14ac:dyDescent="0.25">
      <c r="B548" s="105"/>
      <c r="D548" s="106"/>
    </row>
    <row r="549" spans="2:4" x14ac:dyDescent="0.25">
      <c r="B549" s="105"/>
      <c r="D549" s="106"/>
    </row>
    <row r="550" spans="2:4" x14ac:dyDescent="0.25">
      <c r="B550" s="105"/>
      <c r="D550" s="106"/>
    </row>
    <row r="551" spans="2:4" x14ac:dyDescent="0.25">
      <c r="B551" s="105"/>
      <c r="D551" s="106"/>
    </row>
    <row r="552" spans="2:4" x14ac:dyDescent="0.25">
      <c r="B552" s="105"/>
      <c r="D552" s="106"/>
    </row>
    <row r="553" spans="2:4" x14ac:dyDescent="0.25">
      <c r="B553" s="105"/>
      <c r="D553" s="106"/>
    </row>
    <row r="554" spans="2:4" x14ac:dyDescent="0.25">
      <c r="B554" s="105"/>
      <c r="D554" s="106"/>
    </row>
    <row r="555" spans="2:4" x14ac:dyDescent="0.25">
      <c r="B555" s="105"/>
      <c r="D555" s="106"/>
    </row>
    <row r="556" spans="2:4" x14ac:dyDescent="0.25">
      <c r="B556" s="105"/>
      <c r="D556" s="106"/>
    </row>
    <row r="557" spans="2:4" x14ac:dyDescent="0.25">
      <c r="B557" s="105"/>
      <c r="D557" s="106"/>
    </row>
    <row r="558" spans="2:4" x14ac:dyDescent="0.25">
      <c r="B558" s="105"/>
      <c r="D558" s="106"/>
    </row>
    <row r="559" spans="2:4" x14ac:dyDescent="0.25">
      <c r="B559" s="105"/>
      <c r="D559" s="106"/>
    </row>
    <row r="560" spans="2:4" x14ac:dyDescent="0.25">
      <c r="B560" s="105"/>
      <c r="D560" s="106"/>
    </row>
    <row r="561" spans="2:4" x14ac:dyDescent="0.25">
      <c r="B561" s="105"/>
      <c r="D561" s="106"/>
    </row>
    <row r="562" spans="2:4" x14ac:dyDescent="0.25">
      <c r="B562" s="105"/>
      <c r="D562" s="106"/>
    </row>
    <row r="563" spans="2:4" x14ac:dyDescent="0.25">
      <c r="B563" s="105"/>
      <c r="D563" s="106"/>
    </row>
    <row r="564" spans="2:4" x14ac:dyDescent="0.25">
      <c r="B564" s="105"/>
      <c r="D564" s="106"/>
    </row>
    <row r="565" spans="2:4" x14ac:dyDescent="0.25">
      <c r="B565" s="105"/>
      <c r="D565" s="106"/>
    </row>
    <row r="566" spans="2:4" x14ac:dyDescent="0.25">
      <c r="B566" s="105"/>
      <c r="D566" s="106"/>
    </row>
    <row r="567" spans="2:4" x14ac:dyDescent="0.25">
      <c r="B567" s="105"/>
      <c r="D567" s="106"/>
    </row>
    <row r="568" spans="2:4" x14ac:dyDescent="0.25">
      <c r="B568" s="105"/>
      <c r="D568" s="106"/>
    </row>
    <row r="569" spans="2:4" x14ac:dyDescent="0.25">
      <c r="B569" s="105"/>
      <c r="D569" s="106"/>
    </row>
    <row r="570" spans="2:4" x14ac:dyDescent="0.25">
      <c r="B570" s="105"/>
      <c r="D570" s="106"/>
    </row>
    <row r="571" spans="2:4" x14ac:dyDescent="0.25">
      <c r="B571" s="105"/>
      <c r="D571" s="106"/>
    </row>
    <row r="572" spans="2:4" x14ac:dyDescent="0.25">
      <c r="B572" s="105"/>
      <c r="D572" s="106"/>
    </row>
    <row r="573" spans="2:4" x14ac:dyDescent="0.25">
      <c r="B573" s="105"/>
      <c r="D573" s="106"/>
    </row>
    <row r="574" spans="2:4" x14ac:dyDescent="0.25">
      <c r="B574" s="105"/>
      <c r="D574" s="106"/>
    </row>
    <row r="575" spans="2:4" x14ac:dyDescent="0.25">
      <c r="B575" s="105"/>
      <c r="D575" s="106"/>
    </row>
    <row r="576" spans="2:4" x14ac:dyDescent="0.25">
      <c r="B576" s="105"/>
      <c r="D576" s="106"/>
    </row>
    <row r="577" spans="2:4" x14ac:dyDescent="0.25">
      <c r="B577" s="105"/>
      <c r="D577" s="106"/>
    </row>
    <row r="578" spans="2:4" x14ac:dyDescent="0.25">
      <c r="B578" s="105"/>
      <c r="D578" s="106"/>
    </row>
    <row r="579" spans="2:4" x14ac:dyDescent="0.25">
      <c r="B579" s="105"/>
      <c r="D579" s="106"/>
    </row>
    <row r="580" spans="2:4" x14ac:dyDescent="0.25">
      <c r="B580" s="105"/>
      <c r="D580" s="106"/>
    </row>
    <row r="581" spans="2:4" x14ac:dyDescent="0.25">
      <c r="B581" s="105"/>
      <c r="D581" s="106"/>
    </row>
    <row r="582" spans="2:4" x14ac:dyDescent="0.25">
      <c r="B582" s="105"/>
      <c r="D582" s="106"/>
    </row>
    <row r="583" spans="2:4" x14ac:dyDescent="0.25">
      <c r="B583" s="105"/>
      <c r="D583" s="106"/>
    </row>
    <row r="584" spans="2:4" x14ac:dyDescent="0.25">
      <c r="B584" s="105"/>
      <c r="D584" s="106"/>
    </row>
    <row r="585" spans="2:4" x14ac:dyDescent="0.25">
      <c r="B585" s="105"/>
      <c r="D585" s="106"/>
    </row>
    <row r="586" spans="2:4" x14ac:dyDescent="0.25">
      <c r="B586" s="105"/>
      <c r="D586" s="106"/>
    </row>
    <row r="587" spans="2:4" x14ac:dyDescent="0.25">
      <c r="B587" s="105"/>
      <c r="D587" s="106"/>
    </row>
    <row r="588" spans="2:4" x14ac:dyDescent="0.25">
      <c r="B588" s="105"/>
      <c r="D588" s="106"/>
    </row>
    <row r="589" spans="2:4" x14ac:dyDescent="0.25">
      <c r="B589" s="105"/>
      <c r="D589" s="106"/>
    </row>
    <row r="590" spans="2:4" x14ac:dyDescent="0.25">
      <c r="B590" s="105"/>
      <c r="D590" s="106"/>
    </row>
    <row r="591" spans="2:4" x14ac:dyDescent="0.25">
      <c r="B591" s="105"/>
      <c r="D591" s="106"/>
    </row>
    <row r="592" spans="2:4" x14ac:dyDescent="0.25">
      <c r="B592" s="105"/>
      <c r="D592" s="106"/>
    </row>
    <row r="593" spans="2:4" x14ac:dyDescent="0.25">
      <c r="B593" s="105"/>
      <c r="D593" s="106"/>
    </row>
    <row r="594" spans="2:4" x14ac:dyDescent="0.25">
      <c r="B594" s="105"/>
      <c r="D594" s="106"/>
    </row>
    <row r="595" spans="2:4" x14ac:dyDescent="0.25">
      <c r="B595" s="105"/>
      <c r="D595" s="106"/>
    </row>
    <row r="596" spans="2:4" x14ac:dyDescent="0.25">
      <c r="B596" s="105"/>
      <c r="D596" s="106"/>
    </row>
    <row r="597" spans="2:4" x14ac:dyDescent="0.25">
      <c r="B597" s="105"/>
      <c r="D597" s="106"/>
    </row>
    <row r="598" spans="2:4" x14ac:dyDescent="0.25">
      <c r="B598" s="105"/>
      <c r="D598" s="106"/>
    </row>
    <row r="599" spans="2:4" x14ac:dyDescent="0.25">
      <c r="B599" s="105"/>
      <c r="D599" s="106"/>
    </row>
    <row r="600" spans="2:4" x14ac:dyDescent="0.25">
      <c r="B600" s="105"/>
      <c r="D600" s="106"/>
    </row>
    <row r="601" spans="2:4" x14ac:dyDescent="0.25">
      <c r="B601" s="105"/>
      <c r="D601" s="106"/>
    </row>
    <row r="602" spans="2:4" x14ac:dyDescent="0.25">
      <c r="B602" s="105"/>
      <c r="D602" s="106"/>
    </row>
    <row r="603" spans="2:4" x14ac:dyDescent="0.25">
      <c r="B603" s="105"/>
      <c r="D603" s="106"/>
    </row>
    <row r="604" spans="2:4" x14ac:dyDescent="0.25">
      <c r="B604" s="105"/>
      <c r="D604" s="106"/>
    </row>
    <row r="605" spans="2:4" x14ac:dyDescent="0.25">
      <c r="B605" s="105"/>
      <c r="D605" s="106"/>
    </row>
    <row r="606" spans="2:4" x14ac:dyDescent="0.25">
      <c r="B606" s="105"/>
      <c r="D606" s="106"/>
    </row>
    <row r="607" spans="2:4" x14ac:dyDescent="0.25">
      <c r="B607" s="105"/>
      <c r="D607" s="106"/>
    </row>
    <row r="608" spans="2:4" x14ac:dyDescent="0.25">
      <c r="B608" s="105"/>
      <c r="D608" s="106"/>
    </row>
    <row r="609" spans="2:4" x14ac:dyDescent="0.25">
      <c r="B609" s="105"/>
      <c r="D609" s="106"/>
    </row>
    <row r="610" spans="2:4" x14ac:dyDescent="0.25">
      <c r="B610" s="105"/>
      <c r="D610" s="106"/>
    </row>
    <row r="611" spans="2:4" x14ac:dyDescent="0.25">
      <c r="B611" s="105"/>
      <c r="D611" s="106"/>
    </row>
    <row r="612" spans="2:4" x14ac:dyDescent="0.25">
      <c r="B612" s="105"/>
      <c r="D612" s="106"/>
    </row>
    <row r="613" spans="2:4" x14ac:dyDescent="0.25">
      <c r="B613" s="105"/>
      <c r="D613" s="106"/>
    </row>
    <row r="614" spans="2:4" x14ac:dyDescent="0.25">
      <c r="B614" s="105"/>
      <c r="D614" s="106"/>
    </row>
    <row r="615" spans="2:4" x14ac:dyDescent="0.25">
      <c r="B615" s="105"/>
      <c r="D615" s="106"/>
    </row>
    <row r="616" spans="2:4" x14ac:dyDescent="0.25">
      <c r="B616" s="105"/>
      <c r="D616" s="106"/>
    </row>
    <row r="617" spans="2:4" x14ac:dyDescent="0.25">
      <c r="B617" s="105"/>
      <c r="D617" s="106"/>
    </row>
    <row r="618" spans="2:4" x14ac:dyDescent="0.25">
      <c r="B618" s="105"/>
      <c r="D618" s="106"/>
    </row>
    <row r="619" spans="2:4" x14ac:dyDescent="0.25">
      <c r="B619" s="105"/>
      <c r="D619" s="106"/>
    </row>
    <row r="620" spans="2:4" x14ac:dyDescent="0.25">
      <c r="B620" s="105"/>
      <c r="D620" s="106"/>
    </row>
    <row r="621" spans="2:4" x14ac:dyDescent="0.25">
      <c r="B621" s="105"/>
      <c r="D621" s="106"/>
    </row>
    <row r="622" spans="2:4" x14ac:dyDescent="0.25">
      <c r="B622" s="105"/>
      <c r="D622" s="106"/>
    </row>
    <row r="623" spans="2:4" x14ac:dyDescent="0.25">
      <c r="B623" s="105"/>
      <c r="D623" s="106"/>
    </row>
    <row r="624" spans="2:4" x14ac:dyDescent="0.25">
      <c r="B624" s="105"/>
      <c r="D624" s="106"/>
    </row>
    <row r="625" spans="2:4" x14ac:dyDescent="0.25">
      <c r="B625" s="105"/>
      <c r="D625" s="106"/>
    </row>
    <row r="626" spans="2:4" x14ac:dyDescent="0.25">
      <c r="B626" s="105"/>
      <c r="D626" s="106"/>
    </row>
    <row r="627" spans="2:4" x14ac:dyDescent="0.25">
      <c r="B627" s="105"/>
      <c r="D627" s="106"/>
    </row>
    <row r="628" spans="2:4" x14ac:dyDescent="0.25">
      <c r="B628" s="105"/>
      <c r="D628" s="106"/>
    </row>
    <row r="629" spans="2:4" x14ac:dyDescent="0.25">
      <c r="B629" s="105"/>
      <c r="D629" s="106"/>
    </row>
    <row r="630" spans="2:4" x14ac:dyDescent="0.25">
      <c r="B630" s="105"/>
      <c r="D630" s="106"/>
    </row>
    <row r="631" spans="2:4" x14ac:dyDescent="0.25">
      <c r="B631" s="105"/>
      <c r="D631" s="106"/>
    </row>
    <row r="632" spans="2:4" x14ac:dyDescent="0.25">
      <c r="B632" s="105"/>
      <c r="D632" s="106"/>
    </row>
    <row r="633" spans="2:4" x14ac:dyDescent="0.25">
      <c r="B633" s="105"/>
      <c r="D633" s="106"/>
    </row>
    <row r="634" spans="2:4" x14ac:dyDescent="0.25">
      <c r="B634" s="105"/>
      <c r="D634" s="106"/>
    </row>
    <row r="635" spans="2:4" x14ac:dyDescent="0.25">
      <c r="B635" s="105"/>
      <c r="D635" s="106"/>
    </row>
    <row r="636" spans="2:4" x14ac:dyDescent="0.25">
      <c r="B636" s="105"/>
      <c r="D636" s="106"/>
    </row>
    <row r="637" spans="2:4" x14ac:dyDescent="0.25">
      <c r="B637" s="105"/>
      <c r="D637" s="106"/>
    </row>
    <row r="638" spans="2:4" x14ac:dyDescent="0.25">
      <c r="B638" s="105"/>
      <c r="D638" s="106"/>
    </row>
    <row r="639" spans="2:4" x14ac:dyDescent="0.25">
      <c r="B639" s="105"/>
      <c r="D639" s="106"/>
    </row>
    <row r="640" spans="2:4" x14ac:dyDescent="0.25">
      <c r="B640" s="105"/>
      <c r="D640" s="106"/>
    </row>
    <row r="641" spans="2:4" x14ac:dyDescent="0.25">
      <c r="B641" s="105"/>
      <c r="D641" s="106"/>
    </row>
    <row r="642" spans="2:4" x14ac:dyDescent="0.25">
      <c r="B642" s="105"/>
      <c r="D642" s="106"/>
    </row>
    <row r="643" spans="2:4" x14ac:dyDescent="0.25">
      <c r="B643" s="105"/>
      <c r="D643" s="106"/>
    </row>
    <row r="644" spans="2:4" x14ac:dyDescent="0.25">
      <c r="B644" s="105"/>
      <c r="D644" s="106"/>
    </row>
    <row r="645" spans="2:4" x14ac:dyDescent="0.25">
      <c r="B645" s="105"/>
      <c r="D645" s="106"/>
    </row>
    <row r="646" spans="2:4" x14ac:dyDescent="0.25">
      <c r="B646" s="105"/>
      <c r="D646" s="106"/>
    </row>
    <row r="647" spans="2:4" x14ac:dyDescent="0.25">
      <c r="B647" s="105"/>
      <c r="D647" s="106"/>
    </row>
    <row r="648" spans="2:4" x14ac:dyDescent="0.25">
      <c r="B648" s="105"/>
      <c r="D648" s="106"/>
    </row>
    <row r="649" spans="2:4" x14ac:dyDescent="0.25">
      <c r="B649" s="105"/>
      <c r="D649" s="106"/>
    </row>
    <row r="650" spans="2:4" x14ac:dyDescent="0.25">
      <c r="B650" s="105"/>
      <c r="D650" s="106"/>
    </row>
    <row r="651" spans="2:4" x14ac:dyDescent="0.25">
      <c r="B651" s="105"/>
      <c r="D651" s="106"/>
    </row>
    <row r="652" spans="2:4" x14ac:dyDescent="0.25">
      <c r="B652" s="105"/>
      <c r="D652" s="106"/>
    </row>
    <row r="653" spans="2:4" x14ac:dyDescent="0.25">
      <c r="B653" s="105"/>
      <c r="D653" s="106"/>
    </row>
    <row r="654" spans="2:4" x14ac:dyDescent="0.25">
      <c r="B654" s="105"/>
      <c r="D654" s="106"/>
    </row>
    <row r="655" spans="2:4" x14ac:dyDescent="0.25">
      <c r="B655" s="105"/>
      <c r="D655" s="106"/>
    </row>
    <row r="656" spans="2:4" x14ac:dyDescent="0.25">
      <c r="B656" s="105"/>
      <c r="D656" s="106"/>
    </row>
    <row r="657" spans="2:4" x14ac:dyDescent="0.25">
      <c r="B657" s="105"/>
      <c r="D657" s="106"/>
    </row>
    <row r="658" spans="2:4" x14ac:dyDescent="0.25">
      <c r="B658" s="105"/>
      <c r="D658" s="106"/>
    </row>
    <row r="659" spans="2:4" x14ac:dyDescent="0.25">
      <c r="B659" s="105"/>
      <c r="D659" s="106"/>
    </row>
    <row r="660" spans="2:4" x14ac:dyDescent="0.25">
      <c r="B660" s="105"/>
      <c r="D660" s="106"/>
    </row>
    <row r="661" spans="2:4" x14ac:dyDescent="0.25">
      <c r="B661" s="105"/>
      <c r="D661" s="106"/>
    </row>
    <row r="662" spans="2:4" x14ac:dyDescent="0.25">
      <c r="B662" s="105"/>
      <c r="D662" s="106"/>
    </row>
    <row r="663" spans="2:4" x14ac:dyDescent="0.25">
      <c r="B663" s="105"/>
      <c r="D663" s="106"/>
    </row>
    <row r="664" spans="2:4" x14ac:dyDescent="0.25">
      <c r="B664" s="105"/>
      <c r="D664" s="106"/>
    </row>
    <row r="665" spans="2:4" x14ac:dyDescent="0.25">
      <c r="B665" s="105"/>
      <c r="D665" s="106"/>
    </row>
    <row r="666" spans="2:4" x14ac:dyDescent="0.25">
      <c r="B666" s="105"/>
      <c r="D666" s="106"/>
    </row>
    <row r="667" spans="2:4" x14ac:dyDescent="0.25">
      <c r="B667" s="105"/>
      <c r="D667" s="106"/>
    </row>
    <row r="668" spans="2:4" x14ac:dyDescent="0.25">
      <c r="B668" s="105"/>
      <c r="D668" s="106"/>
    </row>
    <row r="669" spans="2:4" x14ac:dyDescent="0.25">
      <c r="B669" s="105"/>
      <c r="D669" s="106"/>
    </row>
    <row r="670" spans="2:4" x14ac:dyDescent="0.25">
      <c r="B670" s="105"/>
      <c r="D670" s="106"/>
    </row>
    <row r="671" spans="2:4" x14ac:dyDescent="0.25">
      <c r="B671" s="105"/>
      <c r="D671" s="106"/>
    </row>
    <row r="672" spans="2:4" x14ac:dyDescent="0.25">
      <c r="B672" s="105"/>
      <c r="D672" s="106"/>
    </row>
    <row r="673" spans="2:4" x14ac:dyDescent="0.25">
      <c r="B673" s="105"/>
      <c r="D673" s="106"/>
    </row>
    <row r="674" spans="2:4" x14ac:dyDescent="0.25">
      <c r="B674" s="105"/>
      <c r="D674" s="106"/>
    </row>
    <row r="675" spans="2:4" x14ac:dyDescent="0.25">
      <c r="B675" s="105"/>
      <c r="D675" s="106"/>
    </row>
    <row r="676" spans="2:4" x14ac:dyDescent="0.25">
      <c r="B676" s="105"/>
      <c r="D676" s="106"/>
    </row>
    <row r="677" spans="2:4" x14ac:dyDescent="0.25">
      <c r="B677" s="105"/>
      <c r="D677" s="106"/>
    </row>
    <row r="678" spans="2:4" x14ac:dyDescent="0.25">
      <c r="B678" s="105"/>
      <c r="D678" s="106"/>
    </row>
    <row r="679" spans="2:4" x14ac:dyDescent="0.25">
      <c r="B679" s="105"/>
      <c r="D679" s="106"/>
    </row>
    <row r="680" spans="2:4" x14ac:dyDescent="0.25">
      <c r="B680" s="105"/>
      <c r="D680" s="106"/>
    </row>
    <row r="681" spans="2:4" x14ac:dyDescent="0.25">
      <c r="B681" s="105"/>
      <c r="D681" s="106"/>
    </row>
    <row r="682" spans="2:4" x14ac:dyDescent="0.25">
      <c r="B682" s="105"/>
      <c r="D682" s="106"/>
    </row>
    <row r="683" spans="2:4" x14ac:dyDescent="0.25">
      <c r="B683" s="105"/>
      <c r="D683" s="106"/>
    </row>
    <row r="684" spans="2:4" x14ac:dyDescent="0.25">
      <c r="B684" s="105"/>
      <c r="D684" s="106"/>
    </row>
    <row r="685" spans="2:4" x14ac:dyDescent="0.25">
      <c r="B685" s="105"/>
      <c r="D685" s="106"/>
    </row>
    <row r="686" spans="2:4" x14ac:dyDescent="0.25">
      <c r="B686" s="105"/>
      <c r="D686" s="106"/>
    </row>
    <row r="687" spans="2:4" x14ac:dyDescent="0.25">
      <c r="B687" s="105"/>
      <c r="D687" s="106"/>
    </row>
    <row r="688" spans="2:4" x14ac:dyDescent="0.25">
      <c r="B688" s="105"/>
      <c r="D688" s="106"/>
    </row>
    <row r="689" spans="2:4" x14ac:dyDescent="0.25">
      <c r="B689" s="105"/>
      <c r="D689" s="106"/>
    </row>
    <row r="690" spans="2:4" x14ac:dyDescent="0.25">
      <c r="B690" s="105"/>
      <c r="D690" s="106"/>
    </row>
    <row r="691" spans="2:4" x14ac:dyDescent="0.25">
      <c r="B691" s="105"/>
      <c r="D691" s="106"/>
    </row>
    <row r="692" spans="2:4" x14ac:dyDescent="0.25">
      <c r="B692" s="105"/>
      <c r="D692" s="106"/>
    </row>
    <row r="693" spans="2:4" x14ac:dyDescent="0.25">
      <c r="B693" s="105"/>
      <c r="D693" s="106"/>
    </row>
    <row r="694" spans="2:4" x14ac:dyDescent="0.25">
      <c r="B694" s="105"/>
      <c r="D694" s="106"/>
    </row>
    <row r="695" spans="2:4" x14ac:dyDescent="0.25">
      <c r="B695" s="105"/>
      <c r="D695" s="106"/>
    </row>
    <row r="696" spans="2:4" x14ac:dyDescent="0.25">
      <c r="B696" s="105"/>
      <c r="D696" s="106"/>
    </row>
    <row r="697" spans="2:4" x14ac:dyDescent="0.25">
      <c r="B697" s="105"/>
      <c r="D697" s="106"/>
    </row>
    <row r="698" spans="2:4" x14ac:dyDescent="0.25">
      <c r="B698" s="105"/>
      <c r="D698" s="106"/>
    </row>
    <row r="699" spans="2:4" x14ac:dyDescent="0.25">
      <c r="B699" s="105"/>
      <c r="D699" s="106"/>
    </row>
    <row r="700" spans="2:4" x14ac:dyDescent="0.25">
      <c r="B700" s="105"/>
      <c r="D700" s="106"/>
    </row>
    <row r="701" spans="2:4" x14ac:dyDescent="0.25">
      <c r="B701" s="105"/>
      <c r="D701" s="106"/>
    </row>
    <row r="702" spans="2:4" x14ac:dyDescent="0.25">
      <c r="B702" s="105"/>
      <c r="D702" s="106"/>
    </row>
    <row r="703" spans="2:4" x14ac:dyDescent="0.25">
      <c r="B703" s="105"/>
      <c r="D703" s="106"/>
    </row>
    <row r="704" spans="2:4" x14ac:dyDescent="0.25">
      <c r="B704" s="105"/>
      <c r="D704" s="106"/>
    </row>
    <row r="705" spans="2:4" x14ac:dyDescent="0.25">
      <c r="B705" s="105"/>
      <c r="D705" s="106"/>
    </row>
    <row r="706" spans="2:4" x14ac:dyDescent="0.25">
      <c r="B706" s="105"/>
      <c r="D706" s="106"/>
    </row>
    <row r="707" spans="2:4" x14ac:dyDescent="0.25">
      <c r="B707" s="105"/>
      <c r="D707" s="106"/>
    </row>
    <row r="708" spans="2:4" x14ac:dyDescent="0.25">
      <c r="B708" s="105"/>
      <c r="D708" s="106"/>
    </row>
    <row r="709" spans="2:4" x14ac:dyDescent="0.25">
      <c r="B709" s="105"/>
      <c r="D709" s="106"/>
    </row>
    <row r="710" spans="2:4" x14ac:dyDescent="0.25">
      <c r="B710" s="105"/>
      <c r="D710" s="106"/>
    </row>
    <row r="711" spans="2:4" x14ac:dyDescent="0.25">
      <c r="B711" s="105"/>
      <c r="D711" s="106"/>
    </row>
    <row r="712" spans="2:4" x14ac:dyDescent="0.25">
      <c r="B712" s="105"/>
      <c r="D712" s="106"/>
    </row>
    <row r="713" spans="2:4" x14ac:dyDescent="0.25">
      <c r="B713" s="105"/>
      <c r="D713" s="106"/>
    </row>
    <row r="714" spans="2:4" x14ac:dyDescent="0.25">
      <c r="B714" s="105"/>
      <c r="D714" s="106"/>
    </row>
    <row r="715" spans="2:4" x14ac:dyDescent="0.25">
      <c r="B715" s="105"/>
      <c r="D715" s="106"/>
    </row>
    <row r="716" spans="2:4" x14ac:dyDescent="0.25">
      <c r="B716" s="105"/>
      <c r="D716" s="106"/>
    </row>
    <row r="717" spans="2:4" x14ac:dyDescent="0.25">
      <c r="B717" s="105"/>
      <c r="D717" s="106"/>
    </row>
    <row r="718" spans="2:4" x14ac:dyDescent="0.25">
      <c r="B718" s="105"/>
      <c r="D718" s="106"/>
    </row>
    <row r="719" spans="2:4" x14ac:dyDescent="0.25">
      <c r="B719" s="105"/>
      <c r="D719" s="106"/>
    </row>
    <row r="720" spans="2:4" x14ac:dyDescent="0.25">
      <c r="B720" s="105"/>
      <c r="D720" s="106"/>
    </row>
    <row r="721" spans="2:4" x14ac:dyDescent="0.25">
      <c r="B721" s="105"/>
      <c r="D721" s="106"/>
    </row>
    <row r="722" spans="2:4" x14ac:dyDescent="0.25">
      <c r="B722" s="105"/>
      <c r="D722" s="106"/>
    </row>
    <row r="723" spans="2:4" x14ac:dyDescent="0.25">
      <c r="B723" s="105"/>
      <c r="D723" s="106"/>
    </row>
    <row r="724" spans="2:4" x14ac:dyDescent="0.25">
      <c r="B724" s="105"/>
      <c r="D724" s="106"/>
    </row>
    <row r="725" spans="2:4" x14ac:dyDescent="0.25">
      <c r="B725" s="105"/>
      <c r="D725" s="106"/>
    </row>
    <row r="726" spans="2:4" x14ac:dyDescent="0.25">
      <c r="B726" s="105"/>
      <c r="D726" s="106"/>
    </row>
    <row r="727" spans="2:4" x14ac:dyDescent="0.25">
      <c r="B727" s="105"/>
      <c r="D727" s="106"/>
    </row>
    <row r="728" spans="2:4" x14ac:dyDescent="0.25">
      <c r="B728" s="105"/>
      <c r="D728" s="106"/>
    </row>
    <row r="729" spans="2:4" x14ac:dyDescent="0.25">
      <c r="B729" s="105"/>
      <c r="D729" s="106"/>
    </row>
    <row r="730" spans="2:4" x14ac:dyDescent="0.25">
      <c r="B730" s="105"/>
      <c r="D730" s="106"/>
    </row>
    <row r="731" spans="2:4" x14ac:dyDescent="0.25">
      <c r="B731" s="105"/>
      <c r="D731" s="106"/>
    </row>
    <row r="732" spans="2:4" x14ac:dyDescent="0.25">
      <c r="B732" s="105"/>
      <c r="D732" s="106"/>
    </row>
    <row r="733" spans="2:4" x14ac:dyDescent="0.25">
      <c r="B733" s="105"/>
      <c r="D733" s="106"/>
    </row>
    <row r="734" spans="2:4" x14ac:dyDescent="0.25">
      <c r="B734" s="105"/>
      <c r="D734" s="106"/>
    </row>
    <row r="735" spans="2:4" x14ac:dyDescent="0.25">
      <c r="B735" s="105"/>
      <c r="D735" s="106"/>
    </row>
    <row r="736" spans="2:4" x14ac:dyDescent="0.25">
      <c r="B736" s="105"/>
      <c r="D736" s="106"/>
    </row>
    <row r="737" spans="2:4" x14ac:dyDescent="0.25">
      <c r="B737" s="105"/>
      <c r="D737" s="106"/>
    </row>
    <row r="738" spans="2:4" x14ac:dyDescent="0.25">
      <c r="B738" s="105"/>
      <c r="D738" s="106"/>
    </row>
    <row r="739" spans="2:4" x14ac:dyDescent="0.25">
      <c r="B739" s="105"/>
      <c r="D739" s="106"/>
    </row>
    <row r="740" spans="2:4" x14ac:dyDescent="0.25">
      <c r="B740" s="105"/>
      <c r="D740" s="106"/>
    </row>
    <row r="741" spans="2:4" x14ac:dyDescent="0.25">
      <c r="B741" s="105"/>
      <c r="D741" s="106"/>
    </row>
    <row r="742" spans="2:4" x14ac:dyDescent="0.25">
      <c r="B742" s="105"/>
      <c r="D742" s="106"/>
    </row>
    <row r="743" spans="2:4" x14ac:dyDescent="0.25">
      <c r="B743" s="105"/>
      <c r="D743" s="106"/>
    </row>
    <row r="744" spans="2:4" x14ac:dyDescent="0.25">
      <c r="B744" s="105"/>
      <c r="D744" s="106"/>
    </row>
    <row r="745" spans="2:4" x14ac:dyDescent="0.25">
      <c r="B745" s="105"/>
      <c r="D745" s="106"/>
    </row>
    <row r="746" spans="2:4" x14ac:dyDescent="0.25">
      <c r="B746" s="105"/>
      <c r="D746" s="106"/>
    </row>
    <row r="747" spans="2:4" x14ac:dyDescent="0.25">
      <c r="B747" s="105"/>
      <c r="D747" s="106"/>
    </row>
    <row r="748" spans="2:4" x14ac:dyDescent="0.25">
      <c r="B748" s="105"/>
      <c r="D748" s="106"/>
    </row>
    <row r="749" spans="2:4" x14ac:dyDescent="0.25">
      <c r="B749" s="105"/>
      <c r="D749" s="106"/>
    </row>
    <row r="750" spans="2:4" x14ac:dyDescent="0.25">
      <c r="B750" s="105"/>
      <c r="D750" s="106"/>
    </row>
    <row r="751" spans="2:4" x14ac:dyDescent="0.25">
      <c r="B751" s="105"/>
      <c r="D751" s="106"/>
    </row>
    <row r="752" spans="2:4" x14ac:dyDescent="0.25">
      <c r="B752" s="105"/>
      <c r="D752" s="106"/>
    </row>
    <row r="753" spans="2:4" x14ac:dyDescent="0.25">
      <c r="B753" s="105"/>
      <c r="D753" s="106"/>
    </row>
    <row r="754" spans="2:4" x14ac:dyDescent="0.25">
      <c r="B754" s="105"/>
      <c r="D754" s="106"/>
    </row>
    <row r="755" spans="2:4" x14ac:dyDescent="0.25">
      <c r="B755" s="105"/>
      <c r="D755" s="106"/>
    </row>
    <row r="756" spans="2:4" x14ac:dyDescent="0.25">
      <c r="B756" s="105"/>
      <c r="D756" s="106"/>
    </row>
    <row r="757" spans="2:4" x14ac:dyDescent="0.25">
      <c r="B757" s="105"/>
      <c r="D757" s="106"/>
    </row>
    <row r="758" spans="2:4" x14ac:dyDescent="0.25">
      <c r="B758" s="105"/>
      <c r="D758" s="106"/>
    </row>
    <row r="759" spans="2:4" x14ac:dyDescent="0.25">
      <c r="B759" s="105"/>
      <c r="D759" s="106"/>
    </row>
    <row r="760" spans="2:4" x14ac:dyDescent="0.25">
      <c r="B760" s="105"/>
      <c r="D760" s="106"/>
    </row>
    <row r="761" spans="2:4" x14ac:dyDescent="0.25">
      <c r="B761" s="105"/>
      <c r="D761" s="106"/>
    </row>
    <row r="762" spans="2:4" x14ac:dyDescent="0.25">
      <c r="B762" s="105"/>
      <c r="D762" s="106"/>
    </row>
    <row r="763" spans="2:4" x14ac:dyDescent="0.25">
      <c r="B763" s="105"/>
      <c r="D763" s="106"/>
    </row>
    <row r="764" spans="2:4" x14ac:dyDescent="0.25">
      <c r="B764" s="105"/>
      <c r="D764" s="106"/>
    </row>
    <row r="765" spans="2:4" x14ac:dyDescent="0.25">
      <c r="B765" s="105"/>
      <c r="D765" s="106"/>
    </row>
    <row r="766" spans="2:4" x14ac:dyDescent="0.25">
      <c r="B766" s="105"/>
      <c r="D766" s="106"/>
    </row>
    <row r="767" spans="2:4" x14ac:dyDescent="0.25">
      <c r="B767" s="105"/>
      <c r="D767" s="106"/>
    </row>
    <row r="768" spans="2:4" x14ac:dyDescent="0.25">
      <c r="B768" s="105"/>
      <c r="D768" s="106"/>
    </row>
    <row r="769" spans="2:4" x14ac:dyDescent="0.25">
      <c r="B769" s="105"/>
      <c r="D769" s="106"/>
    </row>
    <row r="770" spans="2:4" x14ac:dyDescent="0.25">
      <c r="B770" s="105"/>
      <c r="D770" s="106"/>
    </row>
    <row r="771" spans="2:4" x14ac:dyDescent="0.25">
      <c r="B771" s="105"/>
      <c r="D771" s="106"/>
    </row>
    <row r="772" spans="2:4" x14ac:dyDescent="0.25">
      <c r="B772" s="105"/>
      <c r="D772" s="106"/>
    </row>
    <row r="773" spans="2:4" x14ac:dyDescent="0.25">
      <c r="B773" s="105"/>
      <c r="D773" s="106"/>
    </row>
    <row r="774" spans="2:4" x14ac:dyDescent="0.25">
      <c r="B774" s="105"/>
      <c r="D774" s="106"/>
    </row>
    <row r="775" spans="2:4" x14ac:dyDescent="0.25">
      <c r="B775" s="105"/>
      <c r="D775" s="106"/>
    </row>
    <row r="776" spans="2:4" x14ac:dyDescent="0.25">
      <c r="B776" s="105"/>
      <c r="D776" s="106"/>
    </row>
    <row r="777" spans="2:4" x14ac:dyDescent="0.25">
      <c r="B777" s="105"/>
      <c r="D777" s="106"/>
    </row>
    <row r="778" spans="2:4" x14ac:dyDescent="0.25">
      <c r="B778" s="105"/>
      <c r="D778" s="106"/>
    </row>
    <row r="779" spans="2:4" x14ac:dyDescent="0.25">
      <c r="B779" s="105"/>
      <c r="D779" s="106"/>
    </row>
    <row r="780" spans="2:4" x14ac:dyDescent="0.25">
      <c r="B780" s="105"/>
      <c r="D780" s="106"/>
    </row>
    <row r="781" spans="2:4" x14ac:dyDescent="0.25">
      <c r="B781" s="105"/>
      <c r="D781" s="106"/>
    </row>
    <row r="782" spans="2:4" x14ac:dyDescent="0.25">
      <c r="B782" s="105"/>
      <c r="D782" s="106"/>
    </row>
    <row r="783" spans="2:4" x14ac:dyDescent="0.25">
      <c r="B783" s="105"/>
      <c r="D783" s="106"/>
    </row>
    <row r="784" spans="2:4" x14ac:dyDescent="0.25">
      <c r="B784" s="105"/>
      <c r="D784" s="106"/>
    </row>
    <row r="785" spans="2:4" x14ac:dyDescent="0.25">
      <c r="B785" s="105"/>
      <c r="D785" s="106"/>
    </row>
    <row r="786" spans="2:4" x14ac:dyDescent="0.25">
      <c r="B786" s="105"/>
      <c r="D786" s="106"/>
    </row>
    <row r="787" spans="2:4" x14ac:dyDescent="0.25">
      <c r="B787" s="105"/>
      <c r="D787" s="106"/>
    </row>
    <row r="788" spans="2:4" x14ac:dyDescent="0.25">
      <c r="B788" s="105"/>
      <c r="D788" s="106"/>
    </row>
    <row r="789" spans="2:4" x14ac:dyDescent="0.25">
      <c r="B789" s="105"/>
      <c r="D789" s="106"/>
    </row>
    <row r="790" spans="2:4" x14ac:dyDescent="0.25">
      <c r="B790" s="105"/>
      <c r="D790" s="106"/>
    </row>
    <row r="791" spans="2:4" x14ac:dyDescent="0.25">
      <c r="B791" s="105"/>
      <c r="D791" s="106"/>
    </row>
    <row r="792" spans="2:4" x14ac:dyDescent="0.25">
      <c r="B792" s="105"/>
      <c r="D792" s="106"/>
    </row>
    <row r="793" spans="2:4" x14ac:dyDescent="0.25">
      <c r="B793" s="105"/>
      <c r="D793" s="106"/>
    </row>
    <row r="794" spans="2:4" x14ac:dyDescent="0.25">
      <c r="B794" s="105"/>
      <c r="D794" s="106"/>
    </row>
    <row r="795" spans="2:4" x14ac:dyDescent="0.25">
      <c r="B795" s="105"/>
      <c r="D795" s="106"/>
    </row>
    <row r="796" spans="2:4" x14ac:dyDescent="0.25">
      <c r="B796" s="105"/>
      <c r="D796" s="106"/>
    </row>
    <row r="797" spans="2:4" x14ac:dyDescent="0.25">
      <c r="B797" s="105"/>
      <c r="D797" s="106"/>
    </row>
    <row r="798" spans="2:4" x14ac:dyDescent="0.25">
      <c r="B798" s="105"/>
      <c r="D798" s="106"/>
    </row>
    <row r="799" spans="2:4" x14ac:dyDescent="0.25">
      <c r="B799" s="105"/>
      <c r="D799" s="106"/>
    </row>
    <row r="800" spans="2:4" x14ac:dyDescent="0.25">
      <c r="B800" s="105"/>
      <c r="D800" s="106"/>
    </row>
    <row r="801" spans="2:4" x14ac:dyDescent="0.25">
      <c r="B801" s="105"/>
      <c r="D801" s="106"/>
    </row>
    <row r="802" spans="2:4" x14ac:dyDescent="0.25">
      <c r="B802" s="105"/>
      <c r="D802" s="106"/>
    </row>
    <row r="803" spans="2:4" x14ac:dyDescent="0.25">
      <c r="B803" s="105"/>
      <c r="D803" s="106"/>
    </row>
    <row r="804" spans="2:4" x14ac:dyDescent="0.25">
      <c r="B804" s="105"/>
      <c r="D804" s="106"/>
    </row>
    <row r="805" spans="2:4" x14ac:dyDescent="0.25">
      <c r="B805" s="105"/>
      <c r="D805" s="106"/>
    </row>
    <row r="806" spans="2:4" x14ac:dyDescent="0.25">
      <c r="B806" s="105"/>
      <c r="D806" s="106"/>
    </row>
    <row r="807" spans="2:4" x14ac:dyDescent="0.25">
      <c r="B807" s="105"/>
      <c r="D807" s="106"/>
    </row>
    <row r="808" spans="2:4" x14ac:dyDescent="0.25">
      <c r="B808" s="105"/>
      <c r="D808" s="106"/>
    </row>
    <row r="809" spans="2:4" x14ac:dyDescent="0.25">
      <c r="B809" s="105"/>
      <c r="D809" s="106"/>
    </row>
    <row r="810" spans="2:4" x14ac:dyDescent="0.25">
      <c r="B810" s="105"/>
      <c r="D810" s="106"/>
    </row>
    <row r="811" spans="2:4" x14ac:dyDescent="0.25">
      <c r="B811" s="105"/>
      <c r="D811" s="106"/>
    </row>
    <row r="812" spans="2:4" x14ac:dyDescent="0.25">
      <c r="B812" s="105"/>
      <c r="D812" s="106"/>
    </row>
    <row r="813" spans="2:4" x14ac:dyDescent="0.25">
      <c r="B813" s="105"/>
      <c r="D813" s="106"/>
    </row>
    <row r="814" spans="2:4" x14ac:dyDescent="0.25">
      <c r="B814" s="105"/>
      <c r="D814" s="106"/>
    </row>
    <row r="815" spans="2:4" x14ac:dyDescent="0.25">
      <c r="B815" s="105"/>
      <c r="D815" s="106"/>
    </row>
    <row r="816" spans="2:4" x14ac:dyDescent="0.25">
      <c r="B816" s="105"/>
      <c r="D816" s="106"/>
    </row>
    <row r="817" spans="2:4" x14ac:dyDescent="0.25">
      <c r="B817" s="105"/>
      <c r="D817" s="106"/>
    </row>
    <row r="818" spans="2:4" x14ac:dyDescent="0.25">
      <c r="B818" s="105"/>
      <c r="D818" s="106"/>
    </row>
    <row r="819" spans="2:4" x14ac:dyDescent="0.25">
      <c r="B819" s="105"/>
      <c r="D819" s="106"/>
    </row>
    <row r="820" spans="2:4" x14ac:dyDescent="0.25">
      <c r="B820" s="105"/>
      <c r="D820" s="106"/>
    </row>
    <row r="821" spans="2:4" x14ac:dyDescent="0.25">
      <c r="B821" s="105"/>
      <c r="D821" s="106"/>
    </row>
    <row r="822" spans="2:4" x14ac:dyDescent="0.25">
      <c r="B822" s="105"/>
      <c r="D822" s="106"/>
    </row>
    <row r="823" spans="2:4" x14ac:dyDescent="0.25">
      <c r="B823" s="105"/>
      <c r="D823" s="106"/>
    </row>
    <row r="824" spans="2:4" x14ac:dyDescent="0.25">
      <c r="B824" s="105"/>
      <c r="D824" s="106"/>
    </row>
    <row r="825" spans="2:4" x14ac:dyDescent="0.25">
      <c r="B825" s="105"/>
      <c r="D825" s="106"/>
    </row>
    <row r="826" spans="2:4" x14ac:dyDescent="0.25">
      <c r="B826" s="105"/>
      <c r="D826" s="106"/>
    </row>
    <row r="827" spans="2:4" x14ac:dyDescent="0.25">
      <c r="B827" s="105"/>
      <c r="D827" s="106"/>
    </row>
    <row r="828" spans="2:4" x14ac:dyDescent="0.25">
      <c r="B828" s="105"/>
      <c r="D828" s="106"/>
    </row>
    <row r="829" spans="2:4" x14ac:dyDescent="0.25">
      <c r="B829" s="105"/>
      <c r="D829" s="106"/>
    </row>
    <row r="830" spans="2:4" x14ac:dyDescent="0.25">
      <c r="B830" s="105"/>
      <c r="D830" s="106"/>
    </row>
    <row r="831" spans="2:4" x14ac:dyDescent="0.25">
      <c r="B831" s="105"/>
      <c r="D831" s="106"/>
    </row>
    <row r="832" spans="2:4" x14ac:dyDescent="0.25">
      <c r="B832" s="105"/>
      <c r="D832" s="106"/>
    </row>
    <row r="833" spans="2:4" x14ac:dyDescent="0.25">
      <c r="B833" s="105"/>
      <c r="D833" s="106"/>
    </row>
    <row r="834" spans="2:4" x14ac:dyDescent="0.25">
      <c r="B834" s="105"/>
      <c r="D834" s="106"/>
    </row>
    <row r="835" spans="2:4" x14ac:dyDescent="0.25">
      <c r="B835" s="105"/>
      <c r="D835" s="106"/>
    </row>
    <row r="836" spans="2:4" x14ac:dyDescent="0.25">
      <c r="B836" s="105"/>
      <c r="D836" s="106"/>
    </row>
    <row r="837" spans="2:4" x14ac:dyDescent="0.25">
      <c r="B837" s="105"/>
      <c r="D837" s="106"/>
    </row>
    <row r="838" spans="2:4" x14ac:dyDescent="0.25">
      <c r="B838" s="105"/>
      <c r="D838" s="106"/>
    </row>
    <row r="839" spans="2:4" x14ac:dyDescent="0.25">
      <c r="B839" s="105"/>
      <c r="D839" s="106"/>
    </row>
    <row r="840" spans="2:4" x14ac:dyDescent="0.25">
      <c r="B840" s="105"/>
      <c r="D840" s="106"/>
    </row>
    <row r="841" spans="2:4" x14ac:dyDescent="0.25">
      <c r="B841" s="105"/>
      <c r="D841" s="106"/>
    </row>
    <row r="842" spans="2:4" x14ac:dyDescent="0.25">
      <c r="B842" s="105"/>
      <c r="D842" s="106"/>
    </row>
    <row r="843" spans="2:4" x14ac:dyDescent="0.25">
      <c r="B843" s="105"/>
      <c r="D843" s="106"/>
    </row>
    <row r="844" spans="2:4" x14ac:dyDescent="0.25">
      <c r="B844" s="105"/>
      <c r="D844" s="106"/>
    </row>
    <row r="845" spans="2:4" x14ac:dyDescent="0.25">
      <c r="B845" s="105"/>
      <c r="D845" s="106"/>
    </row>
    <row r="846" spans="2:4" x14ac:dyDescent="0.25">
      <c r="B846" s="105"/>
      <c r="D846" s="106"/>
    </row>
    <row r="847" spans="2:4" x14ac:dyDescent="0.25">
      <c r="B847" s="105"/>
      <c r="D847" s="106"/>
    </row>
    <row r="848" spans="2:4" x14ac:dyDescent="0.25">
      <c r="B848" s="105"/>
      <c r="D848" s="106"/>
    </row>
    <row r="849" spans="2:4" x14ac:dyDescent="0.25">
      <c r="B849" s="105"/>
      <c r="D849" s="106"/>
    </row>
    <row r="850" spans="2:4" x14ac:dyDescent="0.25">
      <c r="B850" s="105"/>
      <c r="D850" s="106"/>
    </row>
    <row r="851" spans="2:4" x14ac:dyDescent="0.25">
      <c r="B851" s="105"/>
      <c r="D851" s="106"/>
    </row>
    <row r="852" spans="2:4" x14ac:dyDescent="0.25">
      <c r="B852" s="105"/>
      <c r="D852" s="106"/>
    </row>
    <row r="853" spans="2:4" x14ac:dyDescent="0.25">
      <c r="B853" s="105"/>
      <c r="D853" s="106"/>
    </row>
    <row r="854" spans="2:4" x14ac:dyDescent="0.25">
      <c r="B854" s="105"/>
      <c r="D854" s="106"/>
    </row>
    <row r="855" spans="2:4" x14ac:dyDescent="0.25">
      <c r="B855" s="105"/>
      <c r="D855" s="106"/>
    </row>
    <row r="856" spans="2:4" x14ac:dyDescent="0.25">
      <c r="B856" s="105"/>
      <c r="D856" s="106"/>
    </row>
    <row r="857" spans="2:4" x14ac:dyDescent="0.25">
      <c r="B857" s="105"/>
      <c r="D857" s="106"/>
    </row>
    <row r="858" spans="2:4" x14ac:dyDescent="0.25">
      <c r="B858" s="105"/>
      <c r="D858" s="106"/>
    </row>
    <row r="859" spans="2:4" x14ac:dyDescent="0.25">
      <c r="B859" s="105"/>
      <c r="D859" s="106"/>
    </row>
    <row r="860" spans="2:4" x14ac:dyDescent="0.25">
      <c r="B860" s="105"/>
      <c r="D860" s="106"/>
    </row>
    <row r="861" spans="2:4" x14ac:dyDescent="0.25">
      <c r="B861" s="105"/>
      <c r="D861" s="106"/>
    </row>
    <row r="862" spans="2:4" x14ac:dyDescent="0.25">
      <c r="B862" s="105"/>
      <c r="D862" s="106"/>
    </row>
    <row r="863" spans="2:4" x14ac:dyDescent="0.25">
      <c r="B863" s="105"/>
      <c r="D863" s="106"/>
    </row>
    <row r="864" spans="2:4" x14ac:dyDescent="0.25">
      <c r="B864" s="105"/>
      <c r="D864" s="106"/>
    </row>
    <row r="865" spans="2:4" x14ac:dyDescent="0.25">
      <c r="B865" s="105"/>
      <c r="D865" s="106"/>
    </row>
    <row r="866" spans="2:4" x14ac:dyDescent="0.25">
      <c r="B866" s="105"/>
      <c r="D866" s="106"/>
    </row>
    <row r="867" spans="2:4" x14ac:dyDescent="0.25">
      <c r="B867" s="105"/>
      <c r="D867" s="106"/>
    </row>
  </sheetData>
  <hyperlinks>
    <hyperlink ref="B48" display="http://demo.istat.it/altridati/separazionidivorzi/index.html"/>
    <hyperlink ref="B49" display="http://demo.istat.it/altridati/separazionidivorzi/index.html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Dati</vt:lpstr>
      <vt:lpstr>Note_Fonti_Calcolo</vt:lpstr>
    </vt:vector>
  </TitlesOfParts>
  <Company>Retecamere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Caino Biagio</dc:creator>
  <cp:lastModifiedBy>Riccardo Lana</cp:lastModifiedBy>
  <cp:lastPrinted>2013-01-24T09:18:05Z</cp:lastPrinted>
  <dcterms:created xsi:type="dcterms:W3CDTF">2012-11-26T13:38:00Z</dcterms:created>
  <dcterms:modified xsi:type="dcterms:W3CDTF">2014-12-04T10:43:59Z</dcterms:modified>
</cp:coreProperties>
</file>