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W299" i="1" l="1"/>
  <c r="R299" i="1"/>
  <c r="K341" i="1" l="1"/>
  <c r="K318" i="1"/>
  <c r="K245" i="1" l="1"/>
  <c r="O267" i="1"/>
  <c r="O268" i="1"/>
  <c r="O269" i="1"/>
  <c r="O270" i="1"/>
  <c r="O271" i="1"/>
  <c r="O266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J341" i="1" s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D330" i="1"/>
  <c r="V299" i="1" s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D306" i="1"/>
  <c r="Q299" i="1" s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I299" i="1" s="1"/>
  <c r="C260" i="1"/>
  <c r="D257" i="1"/>
  <c r="C257" i="1"/>
  <c r="E256" i="1"/>
  <c r="K284" i="1" s="1"/>
  <c r="D256" i="1"/>
  <c r="C256" i="1"/>
  <c r="E255" i="1"/>
  <c r="K283" i="1" s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J245" i="1" s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J263" i="1" s="1"/>
  <c r="C236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D224" i="1"/>
  <c r="C224" i="1"/>
  <c r="D223" i="1"/>
  <c r="C223" i="1"/>
  <c r="D221" i="1"/>
  <c r="C221" i="1"/>
  <c r="D220" i="1"/>
  <c r="C220" i="1"/>
  <c r="E219" i="1"/>
  <c r="D219" i="1"/>
  <c r="C219" i="1"/>
  <c r="E218" i="1"/>
  <c r="D218" i="1"/>
  <c r="Q212" i="1" s="1"/>
  <c r="C218" i="1"/>
  <c r="D216" i="1"/>
  <c r="C216" i="1"/>
  <c r="E215" i="1"/>
  <c r="D215" i="1"/>
  <c r="C215" i="1"/>
  <c r="E214" i="1"/>
  <c r="K214" i="1" s="1"/>
  <c r="D214" i="1"/>
  <c r="J212" i="1" s="1"/>
  <c r="C214" i="1"/>
  <c r="D213" i="1"/>
  <c r="C213" i="1"/>
  <c r="G210" i="1"/>
  <c r="F210" i="1"/>
  <c r="J299" i="1"/>
  <c r="L341" i="1" l="1"/>
  <c r="X299" i="1"/>
  <c r="S299" i="1"/>
  <c r="M341" i="1"/>
  <c r="Y299" i="1"/>
  <c r="T299" i="1"/>
  <c r="J318" i="1"/>
  <c r="L245" i="1"/>
  <c r="Q318" i="1"/>
  <c r="P318" i="1" s="1"/>
  <c r="M245" i="1"/>
  <c r="W318" i="1"/>
  <c r="V318" i="1" s="1"/>
  <c r="Q263" i="1"/>
  <c r="X263" i="1"/>
  <c r="F256" i="1"/>
  <c r="R284" i="1" s="1"/>
  <c r="J214" i="1" l="1"/>
  <c r="Q214" i="1" s="1"/>
  <c r="X140" i="1" l="1"/>
  <c r="W140" i="1"/>
  <c r="V140" i="1"/>
  <c r="U140" i="1"/>
  <c r="U141" i="1" s="1"/>
  <c r="T140" i="1"/>
  <c r="S140" i="1"/>
  <c r="R140" i="1"/>
  <c r="Q140" i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P140" i="1"/>
  <c r="O140" i="1"/>
  <c r="N140" i="1"/>
  <c r="M140" i="1"/>
  <c r="L140" i="1"/>
  <c r="K140" i="1"/>
  <c r="J140" i="1"/>
  <c r="I140" i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H140" i="1"/>
  <c r="G140" i="1"/>
  <c r="F140" i="1"/>
  <c r="E140" i="1"/>
  <c r="E347" i="1" s="1"/>
  <c r="AC139" i="1"/>
  <c r="AB139" i="1"/>
  <c r="AA139" i="1"/>
  <c r="Z139" i="1"/>
  <c r="Y139" i="1"/>
  <c r="AC138" i="1"/>
  <c r="AB138" i="1"/>
  <c r="AA138" i="1"/>
  <c r="Z138" i="1"/>
  <c r="Y138" i="1"/>
  <c r="AC137" i="1"/>
  <c r="AB137" i="1"/>
  <c r="AA137" i="1"/>
  <c r="Z137" i="1"/>
  <c r="Y137" i="1"/>
  <c r="AC136" i="1"/>
  <c r="AB136" i="1"/>
  <c r="AA136" i="1"/>
  <c r="Z136" i="1"/>
  <c r="Y136" i="1"/>
  <c r="AC135" i="1"/>
  <c r="AB135" i="1"/>
  <c r="AA135" i="1"/>
  <c r="Z135" i="1"/>
  <c r="Y135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E339" i="1" s="1"/>
  <c r="AC131" i="1"/>
  <c r="AB131" i="1"/>
  <c r="AA131" i="1"/>
  <c r="Z131" i="1"/>
  <c r="Y131" i="1"/>
  <c r="AC130" i="1"/>
  <c r="AB130" i="1"/>
  <c r="AA130" i="1"/>
  <c r="Z130" i="1"/>
  <c r="Y130" i="1"/>
  <c r="AC129" i="1"/>
  <c r="AB129" i="1"/>
  <c r="AA129" i="1"/>
  <c r="Z129" i="1"/>
  <c r="Y129" i="1"/>
  <c r="AC128" i="1"/>
  <c r="AB128" i="1"/>
  <c r="AA128" i="1"/>
  <c r="Z128" i="1"/>
  <c r="Y128" i="1"/>
  <c r="AC127" i="1"/>
  <c r="AB127" i="1"/>
  <c r="AA127" i="1"/>
  <c r="Z127" i="1"/>
  <c r="Y127" i="1"/>
  <c r="AC126" i="1"/>
  <c r="AB126" i="1"/>
  <c r="AA126" i="1"/>
  <c r="Z126" i="1"/>
  <c r="Y126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E330" i="1" s="1"/>
  <c r="AC122" i="1"/>
  <c r="AB122" i="1"/>
  <c r="AA122" i="1"/>
  <c r="Z122" i="1"/>
  <c r="Y122" i="1"/>
  <c r="AC121" i="1"/>
  <c r="AB121" i="1"/>
  <c r="AA121" i="1"/>
  <c r="Z121" i="1"/>
  <c r="Y121" i="1"/>
  <c r="AC120" i="1"/>
  <c r="AB120" i="1"/>
  <c r="AA120" i="1"/>
  <c r="Z120" i="1"/>
  <c r="Y120" i="1"/>
  <c r="AC119" i="1"/>
  <c r="AB119" i="1"/>
  <c r="AA119" i="1"/>
  <c r="Z119" i="1"/>
  <c r="Y119" i="1"/>
  <c r="AC118" i="1"/>
  <c r="AB118" i="1"/>
  <c r="AA118" i="1"/>
  <c r="Z118" i="1"/>
  <c r="Y118" i="1"/>
  <c r="AC117" i="1"/>
  <c r="AB117" i="1"/>
  <c r="AA117" i="1"/>
  <c r="Z117" i="1"/>
  <c r="Y117" i="1"/>
  <c r="AC116" i="1"/>
  <c r="AB116" i="1"/>
  <c r="AA116" i="1"/>
  <c r="Z116" i="1"/>
  <c r="Y116" i="1"/>
  <c r="AC115" i="1"/>
  <c r="AB115" i="1"/>
  <c r="AA115" i="1"/>
  <c r="Z115" i="1"/>
  <c r="Y115" i="1"/>
  <c r="AC114" i="1"/>
  <c r="AB114" i="1"/>
  <c r="AA114" i="1"/>
  <c r="Z114" i="1"/>
  <c r="Y114" i="1"/>
  <c r="AC113" i="1"/>
  <c r="AB113" i="1"/>
  <c r="AA113" i="1"/>
  <c r="Z113" i="1"/>
  <c r="Y113" i="1"/>
  <c r="AC112" i="1"/>
  <c r="AB112" i="1"/>
  <c r="AA112" i="1"/>
  <c r="Z112" i="1"/>
  <c r="Y112" i="1"/>
  <c r="AC111" i="1"/>
  <c r="AB111" i="1"/>
  <c r="AA111" i="1"/>
  <c r="Z111" i="1"/>
  <c r="Y111" i="1"/>
  <c r="AC110" i="1"/>
  <c r="AB110" i="1"/>
  <c r="AA110" i="1"/>
  <c r="Z110" i="1"/>
  <c r="Y110" i="1"/>
  <c r="AC109" i="1"/>
  <c r="AB109" i="1"/>
  <c r="AA109" i="1"/>
  <c r="Z109" i="1"/>
  <c r="Y109" i="1"/>
  <c r="AC108" i="1"/>
  <c r="AB108" i="1"/>
  <c r="AA108" i="1"/>
  <c r="Z108" i="1"/>
  <c r="Y108" i="1"/>
  <c r="AC107" i="1"/>
  <c r="AB107" i="1"/>
  <c r="AA107" i="1"/>
  <c r="Z107" i="1"/>
  <c r="Y107" i="1"/>
  <c r="AC106" i="1"/>
  <c r="AB106" i="1"/>
  <c r="AA106" i="1"/>
  <c r="Z106" i="1"/>
  <c r="Y106" i="1"/>
  <c r="AC105" i="1"/>
  <c r="AB105" i="1"/>
  <c r="AA105" i="1"/>
  <c r="Z105" i="1"/>
  <c r="Y105" i="1"/>
  <c r="AC104" i="1"/>
  <c r="AB104" i="1"/>
  <c r="AA104" i="1"/>
  <c r="Z104" i="1"/>
  <c r="Y104" i="1"/>
  <c r="AC103" i="1"/>
  <c r="AB103" i="1"/>
  <c r="AA103" i="1"/>
  <c r="Z103" i="1"/>
  <c r="Y103" i="1"/>
  <c r="AC102" i="1"/>
  <c r="AB102" i="1"/>
  <c r="AA102" i="1"/>
  <c r="Z102" i="1"/>
  <c r="Y102" i="1"/>
  <c r="AC101" i="1"/>
  <c r="AB101" i="1"/>
  <c r="AA101" i="1"/>
  <c r="Z101" i="1"/>
  <c r="Y101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E305" i="1" s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E304" i="1" s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E303" i="1" s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E302" i="1" s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E301" i="1" s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E300" i="1" s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E299" i="1" s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E298" i="1" s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E297" i="1" s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E296" i="1" s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E295" i="1" s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E294" i="1" s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E293" i="1" s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E292" i="1" s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E291" i="1" s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E290" i="1" s="1"/>
  <c r="X82" i="1"/>
  <c r="W82" i="1"/>
  <c r="AC82" i="1" s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E289" i="1" s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E288" i="1" s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E287" i="1" s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E286" i="1" s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E285" i="1" s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E284" i="1" s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E282" i="1" s="1"/>
  <c r="AC74" i="1"/>
  <c r="AB74" i="1"/>
  <c r="AB50" i="1" s="1"/>
  <c r="AA74" i="1"/>
  <c r="Z74" i="1"/>
  <c r="Z98" i="1" s="1"/>
  <c r="Y74" i="1"/>
  <c r="AC73" i="1"/>
  <c r="AB73" i="1"/>
  <c r="AA73" i="1"/>
  <c r="AA97" i="1" s="1"/>
  <c r="Z73" i="1"/>
  <c r="Y73" i="1"/>
  <c r="AC72" i="1"/>
  <c r="AB72" i="1"/>
  <c r="AA72" i="1"/>
  <c r="Z72" i="1"/>
  <c r="Z96" i="1" s="1"/>
  <c r="Y72" i="1"/>
  <c r="AC71" i="1"/>
  <c r="AC47" i="1" s="1"/>
  <c r="AB71" i="1"/>
  <c r="AA71" i="1"/>
  <c r="AA47" i="1" s="1"/>
  <c r="Z71" i="1"/>
  <c r="Z47" i="1" s="1"/>
  <c r="Y71" i="1"/>
  <c r="AC70" i="1"/>
  <c r="AB70" i="1"/>
  <c r="AB46" i="1" s="1"/>
  <c r="AA70" i="1"/>
  <c r="Z70" i="1"/>
  <c r="Z94" i="1" s="1"/>
  <c r="Y70" i="1"/>
  <c r="AC69" i="1"/>
  <c r="AB69" i="1"/>
  <c r="AB45" i="1" s="1"/>
  <c r="AA69" i="1"/>
  <c r="Z69" i="1"/>
  <c r="Y69" i="1"/>
  <c r="AC68" i="1"/>
  <c r="AC44" i="1" s="1"/>
  <c r="AB68" i="1"/>
  <c r="AB44" i="1" s="1"/>
  <c r="AA68" i="1"/>
  <c r="Z68" i="1"/>
  <c r="Z92" i="1" s="1"/>
  <c r="Y68" i="1"/>
  <c r="AC67" i="1"/>
  <c r="AC43" i="1" s="1"/>
  <c r="AB67" i="1"/>
  <c r="AA67" i="1"/>
  <c r="Z67" i="1"/>
  <c r="Z43" i="1" s="1"/>
  <c r="Y67" i="1"/>
  <c r="Y43" i="1" s="1"/>
  <c r="AC66" i="1"/>
  <c r="AB66" i="1"/>
  <c r="AB42" i="1" s="1"/>
  <c r="AA66" i="1"/>
  <c r="Z66" i="1"/>
  <c r="Z90" i="1" s="1"/>
  <c r="Y66" i="1"/>
  <c r="AC65" i="1"/>
  <c r="AC41" i="1" s="1"/>
  <c r="AB65" i="1"/>
  <c r="AB41" i="1" s="1"/>
  <c r="AA65" i="1"/>
  <c r="AA89" i="1" s="1"/>
  <c r="Z65" i="1"/>
  <c r="Y65" i="1"/>
  <c r="AC64" i="1"/>
  <c r="AC40" i="1" s="1"/>
  <c r="AB64" i="1"/>
  <c r="AB40" i="1" s="1"/>
  <c r="AA64" i="1"/>
  <c r="Z64" i="1"/>
  <c r="Y64" i="1"/>
  <c r="AC63" i="1"/>
  <c r="AC39" i="1" s="1"/>
  <c r="AB63" i="1"/>
  <c r="AA63" i="1"/>
  <c r="Z63" i="1"/>
  <c r="Z39" i="1" s="1"/>
  <c r="Y63" i="1"/>
  <c r="AC62" i="1"/>
  <c r="AB62" i="1"/>
  <c r="AB38" i="1" s="1"/>
  <c r="AA62" i="1"/>
  <c r="AA38" i="1" s="1"/>
  <c r="Z62" i="1"/>
  <c r="Z86" i="1" s="1"/>
  <c r="Y62" i="1"/>
  <c r="AC61" i="1"/>
  <c r="AB61" i="1"/>
  <c r="AB37" i="1" s="1"/>
  <c r="AA61" i="1"/>
  <c r="AA85" i="1" s="1"/>
  <c r="Z61" i="1"/>
  <c r="Y61" i="1"/>
  <c r="AC60" i="1"/>
  <c r="AC36" i="1" s="1"/>
  <c r="AB60" i="1"/>
  <c r="AB36" i="1" s="1"/>
  <c r="AA60" i="1"/>
  <c r="Z60" i="1"/>
  <c r="Y60" i="1"/>
  <c r="AC59" i="1"/>
  <c r="AB59" i="1"/>
  <c r="AA59" i="1"/>
  <c r="AA83" i="1" s="1"/>
  <c r="Z59" i="1"/>
  <c r="Z35" i="1" s="1"/>
  <c r="Y59" i="1"/>
  <c r="Y35" i="1" s="1"/>
  <c r="AC58" i="1"/>
  <c r="AB58" i="1"/>
  <c r="AB34" i="1" s="1"/>
  <c r="AA58" i="1"/>
  <c r="AA34" i="1" s="1"/>
  <c r="Z58" i="1"/>
  <c r="Z82" i="1" s="1"/>
  <c r="Y58" i="1"/>
  <c r="AC57" i="1"/>
  <c r="AB57" i="1"/>
  <c r="AB33" i="1" s="1"/>
  <c r="AA57" i="1"/>
  <c r="Z57" i="1"/>
  <c r="Y57" i="1"/>
  <c r="AC56" i="1"/>
  <c r="AC32" i="1" s="1"/>
  <c r="AB56" i="1"/>
  <c r="AB32" i="1" s="1"/>
  <c r="AA56" i="1"/>
  <c r="Z56" i="1"/>
  <c r="Z80" i="1" s="1"/>
  <c r="Y56" i="1"/>
  <c r="AC55" i="1"/>
  <c r="AC31" i="1" s="1"/>
  <c r="AB55" i="1"/>
  <c r="AA55" i="1"/>
  <c r="Z55" i="1"/>
  <c r="Z31" i="1" s="1"/>
  <c r="Y55" i="1"/>
  <c r="AC54" i="1"/>
  <c r="AB54" i="1"/>
  <c r="AB30" i="1" s="1"/>
  <c r="AA54" i="1"/>
  <c r="AA30" i="1" s="1"/>
  <c r="Z54" i="1"/>
  <c r="Z78" i="1" s="1"/>
  <c r="Y54" i="1"/>
  <c r="AC53" i="1"/>
  <c r="AC29" i="1" s="1"/>
  <c r="AB53" i="1"/>
  <c r="AB29" i="1" s="1"/>
  <c r="AA53" i="1"/>
  <c r="AA29" i="1" s="1"/>
  <c r="Z53" i="1"/>
  <c r="Y53" i="1"/>
  <c r="AA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E257" i="1" s="1"/>
  <c r="K285" i="1" s="1"/>
  <c r="P49" i="1"/>
  <c r="M49" i="1"/>
  <c r="Z48" i="1"/>
  <c r="X48" i="1"/>
  <c r="W48" i="1"/>
  <c r="V48" i="1"/>
  <c r="T48" i="1"/>
  <c r="L48" i="1"/>
  <c r="K48" i="1"/>
  <c r="H48" i="1"/>
  <c r="G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E254" i="1" s="1"/>
  <c r="K282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E253" i="1" s="1"/>
  <c r="K281" i="1" s="1"/>
  <c r="AC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E252" i="1" s="1"/>
  <c r="K280" i="1" s="1"/>
  <c r="Z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E251" i="1" s="1"/>
  <c r="K279" i="1" s="1"/>
  <c r="X43" i="1"/>
  <c r="W43" i="1"/>
  <c r="V43" i="1"/>
  <c r="U43" i="1"/>
  <c r="E250" i="1" s="1"/>
  <c r="K278" i="1" s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E249" i="1" s="1"/>
  <c r="K277" i="1" s="1"/>
  <c r="AA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E248" i="1" s="1"/>
  <c r="K276" i="1" s="1"/>
  <c r="Z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E247" i="1" s="1"/>
  <c r="K275" i="1" s="1"/>
  <c r="AA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E246" i="1" s="1"/>
  <c r="K274" i="1" s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E245" i="1" s="1"/>
  <c r="K273" i="1" s="1"/>
  <c r="AC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E244" i="1" s="1"/>
  <c r="K272" i="1" s="1"/>
  <c r="AA36" i="1"/>
  <c r="Z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E243" i="1" s="1"/>
  <c r="K271" i="1" s="1"/>
  <c r="AC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242" i="1" s="1"/>
  <c r="K270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E241" i="1" s="1"/>
  <c r="K269" i="1" s="1"/>
  <c r="AC33" i="1"/>
  <c r="AA33" i="1"/>
  <c r="Y33" i="1"/>
  <c r="F240" i="1" s="1"/>
  <c r="R268" i="1" s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E240" i="1" s="1"/>
  <c r="K268" i="1" s="1"/>
  <c r="Z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E239" i="1" s="1"/>
  <c r="K267" i="1" s="1"/>
  <c r="AA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E238" i="1" s="1"/>
  <c r="K266" i="1" s="1"/>
  <c r="AC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E237" i="1" s="1"/>
  <c r="K265" i="1" s="1"/>
  <c r="Z29" i="1"/>
  <c r="Y29" i="1"/>
  <c r="F236" i="1" s="1"/>
  <c r="R264" i="1" s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E236" i="1" s="1"/>
  <c r="K264" i="1" s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E233" i="1" s="1"/>
  <c r="AC25" i="1"/>
  <c r="AB25" i="1"/>
  <c r="AA25" i="1"/>
  <c r="Z25" i="1"/>
  <c r="Y25" i="1"/>
  <c r="AC24" i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Y22" i="1"/>
  <c r="AC21" i="1"/>
  <c r="AB21" i="1"/>
  <c r="AA21" i="1"/>
  <c r="Z21" i="1"/>
  <c r="Y21" i="1"/>
  <c r="AC20" i="1"/>
  <c r="AB20" i="1"/>
  <c r="AA20" i="1"/>
  <c r="Z20" i="1"/>
  <c r="Y20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E223" i="1" s="1"/>
  <c r="S14" i="1"/>
  <c r="X13" i="1"/>
  <c r="W13" i="1"/>
  <c r="W14" i="1" s="1"/>
  <c r="V13" i="1"/>
  <c r="V14" i="1" s="1"/>
  <c r="U13" i="1"/>
  <c r="U14" i="1" s="1"/>
  <c r="T13" i="1"/>
  <c r="T14" i="1" s="1"/>
  <c r="S13" i="1"/>
  <c r="R13" i="1"/>
  <c r="R14" i="1" s="1"/>
  <c r="Q13" i="1"/>
  <c r="P13" i="1"/>
  <c r="P14" i="1" s="1"/>
  <c r="O13" i="1"/>
  <c r="O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AC12" i="1"/>
  <c r="AB12" i="1"/>
  <c r="AA12" i="1"/>
  <c r="Z12" i="1"/>
  <c r="Y12" i="1"/>
  <c r="AC11" i="1"/>
  <c r="AB11" i="1"/>
  <c r="AA11" i="1"/>
  <c r="Z11" i="1"/>
  <c r="Y11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E216" i="1" s="1"/>
  <c r="K286" i="1" s="1"/>
  <c r="AC8" i="1"/>
  <c r="AB8" i="1"/>
  <c r="AA8" i="1"/>
  <c r="Z8" i="1"/>
  <c r="Y8" i="1"/>
  <c r="AC7" i="1"/>
  <c r="AB7" i="1"/>
  <c r="AA7" i="1"/>
  <c r="Z7" i="1"/>
  <c r="Z9" i="1" s="1"/>
  <c r="Y7" i="1"/>
  <c r="X6" i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K141" i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G141" i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141" i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141" i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141" i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141" i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141" i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H141" i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J141" i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141" i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141" i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141" i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R141" i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V141" i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141" i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W210" i="1"/>
  <c r="J233" i="1"/>
  <c r="W303" i="1" l="1"/>
  <c r="W300" i="1"/>
  <c r="W301" i="1"/>
  <c r="W302" i="1"/>
  <c r="W305" i="1"/>
  <c r="W304" i="1"/>
  <c r="Y30" i="1"/>
  <c r="F237" i="1" s="1"/>
  <c r="R265" i="1" s="1"/>
  <c r="AA32" i="1"/>
  <c r="Z37" i="1"/>
  <c r="AA40" i="1"/>
  <c r="Z45" i="1"/>
  <c r="K343" i="1"/>
  <c r="K342" i="1"/>
  <c r="K346" i="1"/>
  <c r="K345" i="1"/>
  <c r="K344" i="1"/>
  <c r="U142" i="1"/>
  <c r="E348" i="1"/>
  <c r="Z30" i="1"/>
  <c r="AA37" i="1"/>
  <c r="K320" i="1"/>
  <c r="K319" i="1"/>
  <c r="K321" i="1"/>
  <c r="K322" i="1"/>
  <c r="K323" i="1"/>
  <c r="Z42" i="1"/>
  <c r="AB31" i="1"/>
  <c r="F238" i="1" s="1"/>
  <c r="R266" i="1" s="1"/>
  <c r="Z33" i="1"/>
  <c r="AC34" i="1"/>
  <c r="AB35" i="1"/>
  <c r="F242" i="1" s="1"/>
  <c r="R270" i="1" s="1"/>
  <c r="AC38" i="1"/>
  <c r="AB39" i="1"/>
  <c r="F246" i="1" s="1"/>
  <c r="R274" i="1" s="1"/>
  <c r="Z41" i="1"/>
  <c r="AC42" i="1"/>
  <c r="AB43" i="1"/>
  <c r="F250" i="1" s="1"/>
  <c r="R278" i="1" s="1"/>
  <c r="AC46" i="1"/>
  <c r="AB47" i="1"/>
  <c r="AC50" i="1"/>
  <c r="AC83" i="1"/>
  <c r="AC84" i="1"/>
  <c r="AC89" i="1"/>
  <c r="AC95" i="1"/>
  <c r="AC96" i="1"/>
  <c r="AD56" i="1"/>
  <c r="G263" i="1" s="1"/>
  <c r="F263" i="1"/>
  <c r="Y84" i="1"/>
  <c r="AD60" i="1"/>
  <c r="G267" i="1" s="1"/>
  <c r="F267" i="1"/>
  <c r="AD20" i="1"/>
  <c r="G227" i="1" s="1"/>
  <c r="F227" i="1"/>
  <c r="Y77" i="1"/>
  <c r="AD53" i="1"/>
  <c r="F260" i="1"/>
  <c r="Y81" i="1"/>
  <c r="AD57" i="1"/>
  <c r="G264" i="1" s="1"/>
  <c r="F264" i="1"/>
  <c r="Y85" i="1"/>
  <c r="AD61" i="1"/>
  <c r="G268" i="1" s="1"/>
  <c r="F268" i="1"/>
  <c r="Y41" i="1"/>
  <c r="F248" i="1" s="1"/>
  <c r="R276" i="1" s="1"/>
  <c r="AD65" i="1"/>
  <c r="G272" i="1" s="1"/>
  <c r="F272" i="1"/>
  <c r="AD69" i="1"/>
  <c r="G276" i="1" s="1"/>
  <c r="F276" i="1"/>
  <c r="AD73" i="1"/>
  <c r="G280" i="1" s="1"/>
  <c r="F280" i="1"/>
  <c r="AD102" i="1"/>
  <c r="G309" i="1" s="1"/>
  <c r="F309" i="1"/>
  <c r="AD106" i="1"/>
  <c r="G313" i="1" s="1"/>
  <c r="F313" i="1"/>
  <c r="AD110" i="1"/>
  <c r="G317" i="1" s="1"/>
  <c r="F317" i="1"/>
  <c r="AD114" i="1"/>
  <c r="G321" i="1" s="1"/>
  <c r="F321" i="1"/>
  <c r="AD118" i="1"/>
  <c r="G325" i="1" s="1"/>
  <c r="F325" i="1"/>
  <c r="AD122" i="1"/>
  <c r="G329" i="1" s="1"/>
  <c r="F329" i="1"/>
  <c r="AD129" i="1"/>
  <c r="G336" i="1" s="1"/>
  <c r="F336" i="1"/>
  <c r="AD136" i="1"/>
  <c r="G343" i="1" s="1"/>
  <c r="F343" i="1"/>
  <c r="Y88" i="1"/>
  <c r="AD64" i="1"/>
  <c r="G271" i="1" s="1"/>
  <c r="F271" i="1"/>
  <c r="AD68" i="1"/>
  <c r="G275" i="1" s="1"/>
  <c r="F275" i="1"/>
  <c r="Y48" i="1"/>
  <c r="F255" i="1" s="1"/>
  <c r="R283" i="1" s="1"/>
  <c r="AD72" i="1"/>
  <c r="G279" i="1" s="1"/>
  <c r="F279" i="1"/>
  <c r="AD11" i="1"/>
  <c r="G218" i="1" s="1"/>
  <c r="F218" i="1"/>
  <c r="AD24" i="1"/>
  <c r="G231" i="1" s="1"/>
  <c r="F231" i="1"/>
  <c r="AB16" i="1"/>
  <c r="AD12" i="1"/>
  <c r="G219" i="1" s="1"/>
  <c r="F219" i="1"/>
  <c r="AD21" i="1"/>
  <c r="G228" i="1" s="1"/>
  <c r="F228" i="1"/>
  <c r="AD25" i="1"/>
  <c r="G232" i="1" s="1"/>
  <c r="F232" i="1"/>
  <c r="Z34" i="1"/>
  <c r="AA35" i="1"/>
  <c r="Y37" i="1"/>
  <c r="F244" i="1" s="1"/>
  <c r="R272" i="1" s="1"/>
  <c r="Z38" i="1"/>
  <c r="Y45" i="1"/>
  <c r="F252" i="1" s="1"/>
  <c r="R280" i="1" s="1"/>
  <c r="Y78" i="1"/>
  <c r="AD54" i="1"/>
  <c r="G261" i="1" s="1"/>
  <c r="F261" i="1"/>
  <c r="Y82" i="1"/>
  <c r="AD58" i="1"/>
  <c r="G265" i="1" s="1"/>
  <c r="F265" i="1"/>
  <c r="Y86" i="1"/>
  <c r="AD62" i="1"/>
  <c r="G269" i="1" s="1"/>
  <c r="F269" i="1"/>
  <c r="Y90" i="1"/>
  <c r="AD66" i="1"/>
  <c r="G273" i="1" s="1"/>
  <c r="F273" i="1"/>
  <c r="Y46" i="1"/>
  <c r="F253" i="1" s="1"/>
  <c r="R281" i="1" s="1"/>
  <c r="AD70" i="1"/>
  <c r="G277" i="1" s="1"/>
  <c r="F277" i="1"/>
  <c r="Y98" i="1"/>
  <c r="AD74" i="1"/>
  <c r="G281" i="1" s="1"/>
  <c r="F281" i="1"/>
  <c r="AD103" i="1"/>
  <c r="G310" i="1" s="1"/>
  <c r="F310" i="1"/>
  <c r="AD107" i="1"/>
  <c r="G314" i="1" s="1"/>
  <c r="F314" i="1"/>
  <c r="AD111" i="1"/>
  <c r="G318" i="1" s="1"/>
  <c r="F318" i="1"/>
  <c r="AD115" i="1"/>
  <c r="G322" i="1" s="1"/>
  <c r="F322" i="1"/>
  <c r="AD119" i="1"/>
  <c r="G326" i="1" s="1"/>
  <c r="F326" i="1"/>
  <c r="AD126" i="1"/>
  <c r="G333" i="1" s="1"/>
  <c r="F333" i="1"/>
  <c r="AD130" i="1"/>
  <c r="G337" i="1" s="1"/>
  <c r="F337" i="1"/>
  <c r="AD137" i="1"/>
  <c r="G344" i="1" s="1"/>
  <c r="F344" i="1"/>
  <c r="AD8" i="1"/>
  <c r="G215" i="1" s="1"/>
  <c r="F215" i="1"/>
  <c r="AD23" i="1"/>
  <c r="G230" i="1" s="1"/>
  <c r="F230" i="1"/>
  <c r="E17" i="1"/>
  <c r="E224" i="1" s="1"/>
  <c r="E213" i="1"/>
  <c r="AD7" i="1"/>
  <c r="F214" i="1"/>
  <c r="E14" i="1"/>
  <c r="E221" i="1" s="1"/>
  <c r="E220" i="1"/>
  <c r="R214" i="1" s="1"/>
  <c r="AD22" i="1"/>
  <c r="G229" i="1" s="1"/>
  <c r="F229" i="1"/>
  <c r="Y32" i="1"/>
  <c r="F239" i="1" s="1"/>
  <c r="R267" i="1" s="1"/>
  <c r="Y79" i="1"/>
  <c r="AD55" i="1"/>
  <c r="G262" i="1" s="1"/>
  <c r="F262" i="1"/>
  <c r="Y83" i="1"/>
  <c r="AD59" i="1"/>
  <c r="G266" i="1" s="1"/>
  <c r="F266" i="1"/>
  <c r="Y87" i="1"/>
  <c r="AD63" i="1"/>
  <c r="G270" i="1" s="1"/>
  <c r="F270" i="1"/>
  <c r="AD67" i="1"/>
  <c r="G274" i="1" s="1"/>
  <c r="F274" i="1"/>
  <c r="Y47" i="1"/>
  <c r="F254" i="1" s="1"/>
  <c r="R282" i="1" s="1"/>
  <c r="AD71" i="1"/>
  <c r="G278" i="1" s="1"/>
  <c r="F278" i="1"/>
  <c r="J304" i="1"/>
  <c r="J301" i="1"/>
  <c r="J305" i="1"/>
  <c r="J303" i="1"/>
  <c r="J302" i="1"/>
  <c r="J300" i="1"/>
  <c r="AD104" i="1"/>
  <c r="G311" i="1" s="1"/>
  <c r="F311" i="1"/>
  <c r="AD108" i="1"/>
  <c r="G315" i="1" s="1"/>
  <c r="F315" i="1"/>
  <c r="AD112" i="1"/>
  <c r="G319" i="1" s="1"/>
  <c r="F319" i="1"/>
  <c r="AD116" i="1"/>
  <c r="G323" i="1" s="1"/>
  <c r="F323" i="1"/>
  <c r="AD120" i="1"/>
  <c r="G327" i="1" s="1"/>
  <c r="F327" i="1"/>
  <c r="AD127" i="1"/>
  <c r="G334" i="1" s="1"/>
  <c r="F334" i="1"/>
  <c r="AD131" i="1"/>
  <c r="G338" i="1" s="1"/>
  <c r="F338" i="1"/>
  <c r="AD138" i="1"/>
  <c r="G345" i="1" s="1"/>
  <c r="F345" i="1"/>
  <c r="AD101" i="1"/>
  <c r="G308" i="1" s="1"/>
  <c r="F308" i="1"/>
  <c r="AD105" i="1"/>
  <c r="G312" i="1" s="1"/>
  <c r="F312" i="1"/>
  <c r="AD109" i="1"/>
  <c r="G316" i="1" s="1"/>
  <c r="F316" i="1"/>
  <c r="AD113" i="1"/>
  <c r="G320" i="1" s="1"/>
  <c r="F320" i="1"/>
  <c r="AD117" i="1"/>
  <c r="G324" i="1" s="1"/>
  <c r="F324" i="1"/>
  <c r="AD121" i="1"/>
  <c r="G328" i="1" s="1"/>
  <c r="F328" i="1"/>
  <c r="AD128" i="1"/>
  <c r="G335" i="1" s="1"/>
  <c r="F335" i="1"/>
  <c r="AD135" i="1"/>
  <c r="G342" i="1" s="1"/>
  <c r="F342" i="1"/>
  <c r="AD139" i="1"/>
  <c r="G346" i="1" s="1"/>
  <c r="F346" i="1"/>
  <c r="Y34" i="1"/>
  <c r="F241" i="1" s="1"/>
  <c r="R269" i="1" s="1"/>
  <c r="Y38" i="1"/>
  <c r="F245" i="1" s="1"/>
  <c r="R273" i="1" s="1"/>
  <c r="AC98" i="1"/>
  <c r="Z140" i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B85" i="1"/>
  <c r="AB91" i="1"/>
  <c r="AB92" i="1"/>
  <c r="Y123" i="1"/>
  <c r="AC123" i="1"/>
  <c r="Z13" i="1"/>
  <c r="AC13" i="1"/>
  <c r="AC78" i="1"/>
  <c r="AC86" i="1"/>
  <c r="AB87" i="1"/>
  <c r="AC88" i="1"/>
  <c r="AB96" i="1"/>
  <c r="Z75" i="1"/>
  <c r="AC90" i="1"/>
  <c r="Z84" i="1"/>
  <c r="Z88" i="1"/>
  <c r="AC6" i="1"/>
  <c r="AC17" i="1" s="1"/>
  <c r="AA26" i="1"/>
  <c r="Y42" i="1"/>
  <c r="F249" i="1" s="1"/>
  <c r="R277" i="1" s="1"/>
  <c r="AA44" i="1"/>
  <c r="Z50" i="1"/>
  <c r="AC79" i="1"/>
  <c r="AC80" i="1"/>
  <c r="AB89" i="1"/>
  <c r="AC92" i="1"/>
  <c r="AC94" i="1"/>
  <c r="AB81" i="1"/>
  <c r="Y9" i="1"/>
  <c r="AC9" i="1"/>
  <c r="X14" i="1"/>
  <c r="Z26" i="1"/>
  <c r="AD26" i="1"/>
  <c r="G233" i="1" s="1"/>
  <c r="AB26" i="1"/>
  <c r="AC75" i="1"/>
  <c r="AB83" i="1"/>
  <c r="AB95" i="1"/>
  <c r="AD44" i="1"/>
  <c r="G251" i="1" s="1"/>
  <c r="Y279" i="1" s="1"/>
  <c r="AD48" i="1"/>
  <c r="G255" i="1" s="1"/>
  <c r="Y283" i="1" s="1"/>
  <c r="Z132" i="1"/>
  <c r="Y140" i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14" i="1"/>
  <c r="Z16" i="1"/>
  <c r="AD132" i="1"/>
  <c r="G339" i="1" s="1"/>
  <c r="AB9" i="1"/>
  <c r="AB13" i="1"/>
  <c r="X17" i="1"/>
  <c r="Z46" i="1"/>
  <c r="AA49" i="1"/>
  <c r="AA75" i="1"/>
  <c r="E99" i="1"/>
  <c r="I99" i="1"/>
  <c r="M99" i="1"/>
  <c r="Q99" i="1"/>
  <c r="U99" i="1"/>
  <c r="AB77" i="1"/>
  <c r="AC81" i="1"/>
  <c r="AC87" i="1"/>
  <c r="AB90" i="1"/>
  <c r="AB93" i="1"/>
  <c r="AC93" i="1"/>
  <c r="AB97" i="1"/>
  <c r="AC97" i="1"/>
  <c r="AB6" i="1"/>
  <c r="AB17" i="1" s="1"/>
  <c r="Y13" i="1"/>
  <c r="Y26" i="1"/>
  <c r="F233" i="1" s="1"/>
  <c r="AC26" i="1"/>
  <c r="Y36" i="1"/>
  <c r="F243" i="1" s="1"/>
  <c r="R271" i="1" s="1"/>
  <c r="Y40" i="1"/>
  <c r="F247" i="1" s="1"/>
  <c r="R275" i="1" s="1"/>
  <c r="AA46" i="1"/>
  <c r="Y50" i="1"/>
  <c r="F257" i="1" s="1"/>
  <c r="R285" i="1" s="1"/>
  <c r="Y80" i="1"/>
  <c r="F99" i="1"/>
  <c r="J99" i="1"/>
  <c r="N99" i="1"/>
  <c r="R99" i="1"/>
  <c r="V99" i="1"/>
  <c r="AB79" i="1"/>
  <c r="AC85" i="1"/>
  <c r="AC91" i="1"/>
  <c r="AB94" i="1"/>
  <c r="AB98" i="1"/>
  <c r="AA123" i="1"/>
  <c r="AB123" i="1"/>
  <c r="Y132" i="1"/>
  <c r="F339" i="1" s="1"/>
  <c r="AC132" i="1"/>
  <c r="AB132" i="1"/>
  <c r="AB140" i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Z14" i="1"/>
  <c r="Y6" i="1"/>
  <c r="AA9" i="1"/>
  <c r="Y16" i="1"/>
  <c r="F223" i="1" s="1"/>
  <c r="AC16" i="1"/>
  <c r="AA84" i="1"/>
  <c r="AB75" i="1"/>
  <c r="Y75" i="1"/>
  <c r="F282" i="1" s="1"/>
  <c r="AA77" i="1"/>
  <c r="AB80" i="1"/>
  <c r="AA81" i="1"/>
  <c r="AB84" i="1"/>
  <c r="AB88" i="1"/>
  <c r="Z79" i="1"/>
  <c r="Z83" i="1"/>
  <c r="Z87" i="1"/>
  <c r="AA90" i="1"/>
  <c r="Z91" i="1"/>
  <c r="AA94" i="1"/>
  <c r="Z95" i="1"/>
  <c r="AA98" i="1"/>
  <c r="Z6" i="1"/>
  <c r="Z17" i="1" s="1"/>
  <c r="AA82" i="1"/>
  <c r="AA42" i="1"/>
  <c r="AA45" i="1"/>
  <c r="AA93" i="1"/>
  <c r="Y89" i="1"/>
  <c r="Y93" i="1"/>
  <c r="Y97" i="1"/>
  <c r="AA6" i="1"/>
  <c r="AA13" i="1"/>
  <c r="AA14" i="1" s="1"/>
  <c r="Q14" i="1"/>
  <c r="AB14" i="1" s="1"/>
  <c r="AA16" i="1"/>
  <c r="Q17" i="1"/>
  <c r="AA80" i="1"/>
  <c r="AA43" i="1"/>
  <c r="AA91" i="1"/>
  <c r="Y44" i="1"/>
  <c r="F251" i="1" s="1"/>
  <c r="R279" i="1" s="1"/>
  <c r="Y92" i="1"/>
  <c r="G99" i="1"/>
  <c r="K99" i="1"/>
  <c r="O99" i="1"/>
  <c r="S99" i="1"/>
  <c r="W99" i="1"/>
  <c r="AB78" i="1"/>
  <c r="AA79" i="1"/>
  <c r="AB82" i="1"/>
  <c r="AB86" i="1"/>
  <c r="AA87" i="1"/>
  <c r="Z77" i="1"/>
  <c r="Z81" i="1"/>
  <c r="Z85" i="1"/>
  <c r="AA88" i="1"/>
  <c r="Z89" i="1"/>
  <c r="AA92" i="1"/>
  <c r="Z93" i="1"/>
  <c r="AA96" i="1"/>
  <c r="Z97" i="1"/>
  <c r="AA78" i="1"/>
  <c r="AA86" i="1"/>
  <c r="H99" i="1"/>
  <c r="L99" i="1"/>
  <c r="P99" i="1"/>
  <c r="T99" i="1"/>
  <c r="AC77" i="1"/>
  <c r="X99" i="1"/>
  <c r="Y91" i="1"/>
  <c r="Y95" i="1"/>
  <c r="Y94" i="1"/>
  <c r="AA95" i="1"/>
  <c r="Y96" i="1"/>
  <c r="AA132" i="1"/>
  <c r="AA140" i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Z123" i="1"/>
  <c r="F141" i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W306" i="1" l="1"/>
  <c r="K324" i="1"/>
  <c r="E306" i="1"/>
  <c r="U143" i="1"/>
  <c r="E349" i="1"/>
  <c r="F347" i="1"/>
  <c r="L345" i="1" s="1"/>
  <c r="F216" i="1"/>
  <c r="R286" i="1" s="1"/>
  <c r="F330" i="1"/>
  <c r="X305" i="1" s="1"/>
  <c r="K347" i="1"/>
  <c r="K348" i="1" s="1"/>
  <c r="Q319" i="1"/>
  <c r="Q321" i="1"/>
  <c r="Q323" i="1"/>
  <c r="W321" i="1"/>
  <c r="W320" i="1"/>
  <c r="W323" i="1"/>
  <c r="Q322" i="1"/>
  <c r="Q320" i="1"/>
  <c r="W319" i="1"/>
  <c r="W322" i="1"/>
  <c r="K303" i="1"/>
  <c r="AD93" i="1"/>
  <c r="G300" i="1" s="1"/>
  <c r="F300" i="1"/>
  <c r="AD9" i="1"/>
  <c r="G214" i="1"/>
  <c r="AD77" i="1"/>
  <c r="F284" i="1"/>
  <c r="AD92" i="1"/>
  <c r="G299" i="1" s="1"/>
  <c r="F299" i="1"/>
  <c r="AD89" i="1"/>
  <c r="F296" i="1"/>
  <c r="AD50" i="1"/>
  <c r="G257" i="1" s="1"/>
  <c r="Y285" i="1" s="1"/>
  <c r="Y14" i="1"/>
  <c r="F221" i="1" s="1"/>
  <c r="AD13" i="1"/>
  <c r="G220" i="1" s="1"/>
  <c r="F220" i="1"/>
  <c r="AD79" i="1"/>
  <c r="G286" i="1" s="1"/>
  <c r="F286" i="1"/>
  <c r="AD98" i="1"/>
  <c r="G305" i="1" s="1"/>
  <c r="F305" i="1"/>
  <c r="AD82" i="1"/>
  <c r="G289" i="1" s="1"/>
  <c r="F289" i="1"/>
  <c r="AD81" i="1"/>
  <c r="G288" i="1" s="1"/>
  <c r="F288" i="1"/>
  <c r="AD84" i="1"/>
  <c r="G291" i="1" s="1"/>
  <c r="F291" i="1"/>
  <c r="AD91" i="1"/>
  <c r="F298" i="1"/>
  <c r="K304" i="1"/>
  <c r="AD78" i="1"/>
  <c r="F285" i="1"/>
  <c r="AD88" i="1"/>
  <c r="G295" i="1" s="1"/>
  <c r="F295" i="1"/>
  <c r="AD94" i="1"/>
  <c r="F301" i="1"/>
  <c r="AD80" i="1"/>
  <c r="F287" i="1"/>
  <c r="J306" i="1"/>
  <c r="AD83" i="1"/>
  <c r="F290" i="1"/>
  <c r="AD86" i="1"/>
  <c r="G293" i="1" s="1"/>
  <c r="F293" i="1"/>
  <c r="K301" i="1"/>
  <c r="AD85" i="1"/>
  <c r="F292" i="1"/>
  <c r="K300" i="1"/>
  <c r="AD96" i="1"/>
  <c r="G303" i="1" s="1"/>
  <c r="F303" i="1"/>
  <c r="AD95" i="1"/>
  <c r="F302" i="1"/>
  <c r="AD97" i="1"/>
  <c r="F304" i="1"/>
  <c r="Y17" i="1"/>
  <c r="F224" i="1" s="1"/>
  <c r="AD6" i="1"/>
  <c r="G213" i="1" s="1"/>
  <c r="F213" i="1"/>
  <c r="AD46" i="1"/>
  <c r="G253" i="1" s="1"/>
  <c r="Y281" i="1" s="1"/>
  <c r="AD140" i="1"/>
  <c r="G347" i="1" s="1"/>
  <c r="M342" i="1" s="1"/>
  <c r="AD87" i="1"/>
  <c r="G294" i="1" s="1"/>
  <c r="F294" i="1"/>
  <c r="K305" i="1"/>
  <c r="AD90" i="1"/>
  <c r="G297" i="1" s="1"/>
  <c r="F297" i="1"/>
  <c r="K302" i="1"/>
  <c r="AD29" i="1"/>
  <c r="G236" i="1" s="1"/>
  <c r="Y264" i="1" s="1"/>
  <c r="G260" i="1"/>
  <c r="AC99" i="1"/>
  <c r="G301" i="1"/>
  <c r="L214" i="1"/>
  <c r="AD33" i="1"/>
  <c r="G240" i="1" s="1"/>
  <c r="Y268" i="1" s="1"/>
  <c r="Y99" i="1"/>
  <c r="AB99" i="1"/>
  <c r="AD41" i="1"/>
  <c r="G248" i="1" s="1"/>
  <c r="Y276" i="1" s="1"/>
  <c r="AD40" i="1"/>
  <c r="G247" i="1" s="1"/>
  <c r="Y275" i="1" s="1"/>
  <c r="G292" i="1"/>
  <c r="G302" i="1"/>
  <c r="AD47" i="1"/>
  <c r="G254" i="1" s="1"/>
  <c r="Y282" i="1" s="1"/>
  <c r="G298" i="1"/>
  <c r="AD43" i="1"/>
  <c r="G250" i="1" s="1"/>
  <c r="Y278" i="1" s="1"/>
  <c r="G290" i="1"/>
  <c r="AD35" i="1"/>
  <c r="G242" i="1" s="1"/>
  <c r="Y270" i="1" s="1"/>
  <c r="AD38" i="1"/>
  <c r="G245" i="1" s="1"/>
  <c r="Y273" i="1" s="1"/>
  <c r="AA17" i="1"/>
  <c r="AD75" i="1"/>
  <c r="G282" i="1" s="1"/>
  <c r="AD39" i="1"/>
  <c r="G246" i="1" s="1"/>
  <c r="Y274" i="1" s="1"/>
  <c r="G284" i="1"/>
  <c r="AD123" i="1"/>
  <c r="G330" i="1" s="1"/>
  <c r="Y300" i="1" s="1"/>
  <c r="AD34" i="1"/>
  <c r="G241" i="1" s="1"/>
  <c r="Y269" i="1" s="1"/>
  <c r="AA99" i="1"/>
  <c r="AD37" i="1"/>
  <c r="G244" i="1" s="1"/>
  <c r="Y272" i="1" s="1"/>
  <c r="AD45" i="1"/>
  <c r="G252" i="1" s="1"/>
  <c r="Y280" i="1" s="1"/>
  <c r="G285" i="1"/>
  <c r="AD30" i="1"/>
  <c r="G237" i="1" s="1"/>
  <c r="Y265" i="1" s="1"/>
  <c r="Z99" i="1"/>
  <c r="AD31" i="1"/>
  <c r="G238" i="1" s="1"/>
  <c r="Y266" i="1" s="1"/>
  <c r="G304" i="1"/>
  <c r="AD49" i="1"/>
  <c r="G256" i="1" s="1"/>
  <c r="Y284" i="1" s="1"/>
  <c r="G296" i="1"/>
  <c r="G287" i="1"/>
  <c r="AD32" i="1"/>
  <c r="G239" i="1" s="1"/>
  <c r="Y267" i="1" s="1"/>
  <c r="AD42" i="1"/>
  <c r="G249" i="1" s="1"/>
  <c r="Y277" i="1" s="1"/>
  <c r="AD36" i="1"/>
  <c r="G243" i="1" s="1"/>
  <c r="Y271" i="1" s="1"/>
  <c r="A1" i="6"/>
  <c r="X300" i="1" l="1"/>
  <c r="X304" i="1"/>
  <c r="X303" i="1"/>
  <c r="Y301" i="1"/>
  <c r="Y302" i="1"/>
  <c r="Y303" i="1"/>
  <c r="X301" i="1"/>
  <c r="X302" i="1"/>
  <c r="R302" i="1"/>
  <c r="R303" i="1"/>
  <c r="R300" i="1"/>
  <c r="R304" i="1"/>
  <c r="R301" i="1"/>
  <c r="R305" i="1"/>
  <c r="Y304" i="1"/>
  <c r="Y305" i="1"/>
  <c r="M344" i="1"/>
  <c r="L342" i="1"/>
  <c r="L346" i="1"/>
  <c r="L344" i="1"/>
  <c r="U144" i="1"/>
  <c r="E350" i="1"/>
  <c r="L343" i="1"/>
  <c r="M345" i="1"/>
  <c r="M343" i="1"/>
  <c r="M346" i="1"/>
  <c r="F306" i="1"/>
  <c r="S303" i="1" s="1"/>
  <c r="W324" i="1"/>
  <c r="Q324" i="1"/>
  <c r="K306" i="1"/>
  <c r="AD99" i="1"/>
  <c r="G306" i="1" s="1"/>
  <c r="T305" i="1" s="1"/>
  <c r="L302" i="1"/>
  <c r="L304" i="1"/>
  <c r="L301" i="1"/>
  <c r="L300" i="1"/>
  <c r="L303" i="1"/>
  <c r="L305" i="1"/>
  <c r="Y306" i="1" l="1"/>
  <c r="S301" i="1"/>
  <c r="R306" i="1"/>
  <c r="X306" i="1"/>
  <c r="T303" i="1"/>
  <c r="T302" i="1"/>
  <c r="S300" i="1"/>
  <c r="T301" i="1"/>
  <c r="T304" i="1"/>
  <c r="S302" i="1"/>
  <c r="S305" i="1"/>
  <c r="S304" i="1"/>
  <c r="T300" i="1"/>
  <c r="L347" i="1"/>
  <c r="L348" i="1" s="1"/>
  <c r="M348" i="1"/>
  <c r="U145" i="1"/>
  <c r="E351" i="1"/>
  <c r="M347" i="1"/>
  <c r="L306" i="1"/>
  <c r="P233" i="1"/>
  <c r="K299" i="1"/>
  <c r="J215" i="1"/>
  <c r="Q215" i="1" s="1"/>
  <c r="L215" i="1"/>
  <c r="T306" i="1" l="1"/>
  <c r="S306" i="1"/>
  <c r="U146" i="1"/>
  <c r="E352" i="1"/>
  <c r="S215" i="1"/>
  <c r="R215" i="1"/>
  <c r="K215" i="1"/>
  <c r="S214" i="1"/>
  <c r="U147" i="1" l="1"/>
  <c r="E353" i="1"/>
  <c r="V233" i="1"/>
  <c r="L299" i="1"/>
  <c r="J216" i="1"/>
  <c r="Q216" i="1" s="1"/>
  <c r="Y141" i="1"/>
  <c r="B1" i="1"/>
  <c r="U148" i="1" l="1"/>
  <c r="E354" i="1"/>
  <c r="Y142" i="1"/>
  <c r="F348" i="1"/>
  <c r="AD141" i="1"/>
  <c r="U149" i="1" l="1"/>
  <c r="E355" i="1"/>
  <c r="Y143" i="1"/>
  <c r="F349" i="1"/>
  <c r="AD142" i="1"/>
  <c r="G348" i="1"/>
  <c r="Q230" i="1"/>
  <c r="S229" i="1" s="1"/>
  <c r="Q227" i="1"/>
  <c r="Q228" i="1"/>
  <c r="Q229" i="1"/>
  <c r="S228" i="1" s="1"/>
  <c r="L247" i="1" l="1"/>
  <c r="U150" i="1"/>
  <c r="E356" i="1"/>
  <c r="Y144" i="1"/>
  <c r="F350" i="1"/>
  <c r="AD143" i="1"/>
  <c r="G349" i="1"/>
  <c r="Q231" i="1"/>
  <c r="S227" i="1"/>
  <c r="K230" i="1"/>
  <c r="M229" i="1" s="1"/>
  <c r="U151" i="1" l="1"/>
  <c r="E357" i="1"/>
  <c r="S230" i="1"/>
  <c r="L246" i="1"/>
  <c r="L248" i="1" s="1"/>
  <c r="Y145" i="1"/>
  <c r="F351" i="1"/>
  <c r="AD144" i="1"/>
  <c r="G350" i="1"/>
  <c r="K227" i="1"/>
  <c r="K228" i="1"/>
  <c r="K229" i="1"/>
  <c r="M228" i="1" s="1"/>
  <c r="K247" i="1" s="1"/>
  <c r="W230" i="1"/>
  <c r="U152" i="1" l="1"/>
  <c r="E358" i="1"/>
  <c r="Y146" i="1"/>
  <c r="F352" i="1"/>
  <c r="AD145" i="1"/>
  <c r="G351" i="1"/>
  <c r="K231" i="1"/>
  <c r="W227" i="1"/>
  <c r="W228" i="1"/>
  <c r="W229" i="1"/>
  <c r="Y228" i="1" s="1"/>
  <c r="M227" i="1"/>
  <c r="U153" i="1" l="1"/>
  <c r="E359" i="1"/>
  <c r="M230" i="1"/>
  <c r="K246" i="1"/>
  <c r="K248" i="1" s="1"/>
  <c r="Y147" i="1"/>
  <c r="F353" i="1"/>
  <c r="AD146" i="1"/>
  <c r="G352" i="1"/>
  <c r="W231" i="1"/>
  <c r="Y229" i="1"/>
  <c r="M247" i="1" s="1"/>
  <c r="Y227" i="1"/>
  <c r="M246" i="1" s="1"/>
  <c r="U154" i="1" l="1"/>
  <c r="E360" i="1"/>
  <c r="M248" i="1"/>
  <c r="Y148" i="1"/>
  <c r="F354" i="1"/>
  <c r="AD147" i="1"/>
  <c r="G353" i="1"/>
  <c r="Y230" i="1"/>
  <c r="U155" i="1" l="1"/>
  <c r="E361" i="1"/>
  <c r="Y149" i="1"/>
  <c r="F355" i="1"/>
  <c r="AD148" i="1"/>
  <c r="G354" i="1"/>
  <c r="AD16" i="1"/>
  <c r="G223" i="1" s="1"/>
  <c r="AD14" i="1"/>
  <c r="G221" i="1" s="1"/>
  <c r="S216" i="1"/>
  <c r="L216" i="1"/>
  <c r="K216" i="1"/>
  <c r="AJ16" i="1"/>
  <c r="AD17" i="1"/>
  <c r="G224" i="1" s="1"/>
  <c r="G216" i="1"/>
  <c r="Y286" i="1" s="1"/>
  <c r="U156" i="1" l="1"/>
  <c r="E362" i="1"/>
  <c r="AI16" i="1"/>
  <c r="Y150" i="1"/>
  <c r="F356" i="1"/>
  <c r="AD149" i="1"/>
  <c r="G355" i="1"/>
  <c r="R216" i="1"/>
  <c r="AI17" i="1"/>
  <c r="AJ17" i="1"/>
  <c r="U157" i="1" l="1"/>
  <c r="E363" i="1"/>
  <c r="Y151" i="1"/>
  <c r="F357" i="1"/>
  <c r="AD150" i="1"/>
  <c r="G356" i="1"/>
  <c r="U158" i="1" l="1"/>
  <c r="E364" i="1"/>
  <c r="Y152" i="1"/>
  <c r="F358" i="1"/>
  <c r="AD151" i="1"/>
  <c r="G357" i="1"/>
  <c r="U159" i="1" l="1"/>
  <c r="E365" i="1"/>
  <c r="Y153" i="1"/>
  <c r="F359" i="1"/>
  <c r="AD152" i="1"/>
  <c r="G358" i="1"/>
  <c r="U160" i="1" l="1"/>
  <c r="E366" i="1"/>
  <c r="Y154" i="1"/>
  <c r="F360" i="1"/>
  <c r="AD153" i="1"/>
  <c r="G359" i="1"/>
  <c r="U161" i="1" l="1"/>
  <c r="E367" i="1"/>
  <c r="Y155" i="1"/>
  <c r="F361" i="1"/>
  <c r="AD154" i="1"/>
  <c r="G360" i="1"/>
  <c r="U162" i="1" l="1"/>
  <c r="E368" i="1"/>
  <c r="Y156" i="1"/>
  <c r="F362" i="1"/>
  <c r="AD155" i="1"/>
  <c r="G361" i="1"/>
  <c r="U163" i="1" l="1"/>
  <c r="E369" i="1"/>
  <c r="Y157" i="1"/>
  <c r="F363" i="1"/>
  <c r="AD156" i="1"/>
  <c r="G362" i="1"/>
  <c r="U164" i="1" l="1"/>
  <c r="E370" i="1"/>
  <c r="Y158" i="1"/>
  <c r="F364" i="1"/>
  <c r="AD157" i="1"/>
  <c r="G363" i="1"/>
  <c r="U165" i="1" l="1"/>
  <c r="E371" i="1"/>
  <c r="Y159" i="1"/>
  <c r="F365" i="1"/>
  <c r="AD158" i="1"/>
  <c r="G364" i="1"/>
  <c r="U166" i="1" l="1"/>
  <c r="E372" i="1"/>
  <c r="Y160" i="1"/>
  <c r="F366" i="1"/>
  <c r="AD159" i="1"/>
  <c r="G365" i="1"/>
  <c r="U167" i="1" l="1"/>
  <c r="E373" i="1"/>
  <c r="Y161" i="1"/>
  <c r="F367" i="1"/>
  <c r="AD160" i="1"/>
  <c r="G366" i="1"/>
  <c r="U168" i="1" l="1"/>
  <c r="E374" i="1"/>
  <c r="Y162" i="1"/>
  <c r="F368" i="1"/>
  <c r="AD161" i="1"/>
  <c r="G367" i="1"/>
  <c r="U169" i="1" l="1"/>
  <c r="E375" i="1"/>
  <c r="Y163" i="1"/>
  <c r="F369" i="1"/>
  <c r="AD162" i="1"/>
  <c r="G368" i="1"/>
  <c r="U170" i="1" l="1"/>
  <c r="E376" i="1"/>
  <c r="Y164" i="1"/>
  <c r="F370" i="1"/>
  <c r="AD163" i="1"/>
  <c r="G369" i="1"/>
  <c r="U171" i="1" l="1"/>
  <c r="E377" i="1"/>
  <c r="Y165" i="1"/>
  <c r="F371" i="1"/>
  <c r="AD164" i="1"/>
  <c r="G370" i="1"/>
  <c r="U172" i="1" l="1"/>
  <c r="E378" i="1"/>
  <c r="Y166" i="1"/>
  <c r="F372" i="1"/>
  <c r="AD165" i="1"/>
  <c r="G371" i="1"/>
  <c r="U173" i="1" l="1"/>
  <c r="E379" i="1"/>
  <c r="Y167" i="1"/>
  <c r="F373" i="1"/>
  <c r="AD166" i="1"/>
  <c r="G372" i="1"/>
  <c r="U174" i="1" l="1"/>
  <c r="E380" i="1"/>
  <c r="Y168" i="1"/>
  <c r="F374" i="1"/>
  <c r="AD167" i="1"/>
  <c r="G373" i="1"/>
  <c r="U175" i="1" l="1"/>
  <c r="E381" i="1"/>
  <c r="Y169" i="1"/>
  <c r="F375" i="1"/>
  <c r="AD168" i="1"/>
  <c r="G374" i="1"/>
  <c r="U176" i="1" l="1"/>
  <c r="E382" i="1"/>
  <c r="Y170" i="1"/>
  <c r="F376" i="1"/>
  <c r="AD169" i="1"/>
  <c r="G375" i="1"/>
  <c r="U177" i="1" l="1"/>
  <c r="E383" i="1"/>
  <c r="Y171" i="1"/>
  <c r="F377" i="1"/>
  <c r="AD170" i="1"/>
  <c r="G376" i="1"/>
  <c r="U178" i="1" l="1"/>
  <c r="E384" i="1"/>
  <c r="Y172" i="1"/>
  <c r="F378" i="1"/>
  <c r="AD171" i="1"/>
  <c r="G377" i="1"/>
  <c r="U179" i="1" l="1"/>
  <c r="E385" i="1"/>
  <c r="Y173" i="1"/>
  <c r="F379" i="1"/>
  <c r="AD172" i="1"/>
  <c r="G378" i="1"/>
  <c r="U180" i="1" l="1"/>
  <c r="E386" i="1"/>
  <c r="Y174" i="1"/>
  <c r="F380" i="1"/>
  <c r="AD173" i="1"/>
  <c r="G379" i="1"/>
  <c r="U181" i="1" l="1"/>
  <c r="E387" i="1"/>
  <c r="Y175" i="1"/>
  <c r="F381" i="1"/>
  <c r="AD174" i="1"/>
  <c r="G380" i="1"/>
  <c r="U182" i="1" l="1"/>
  <c r="E388" i="1"/>
  <c r="Y176" i="1"/>
  <c r="F382" i="1"/>
  <c r="AD175" i="1"/>
  <c r="G381" i="1"/>
  <c r="U183" i="1" l="1"/>
  <c r="E389" i="1"/>
  <c r="Y177" i="1"/>
  <c r="F383" i="1"/>
  <c r="AD176" i="1"/>
  <c r="G382" i="1"/>
  <c r="U184" i="1" l="1"/>
  <c r="E390" i="1"/>
  <c r="Y178" i="1"/>
  <c r="F384" i="1"/>
  <c r="AD177" i="1"/>
  <c r="G383" i="1"/>
  <c r="U185" i="1" l="1"/>
  <c r="E391" i="1"/>
  <c r="Y179" i="1"/>
  <c r="F385" i="1"/>
  <c r="AD178" i="1"/>
  <c r="G384" i="1"/>
  <c r="U186" i="1" l="1"/>
  <c r="E392" i="1"/>
  <c r="Y180" i="1"/>
  <c r="F386" i="1"/>
  <c r="AD179" i="1"/>
  <c r="G385" i="1"/>
  <c r="U187" i="1" l="1"/>
  <c r="E393" i="1"/>
  <c r="Y181" i="1"/>
  <c r="F387" i="1"/>
  <c r="AD180" i="1"/>
  <c r="G386" i="1"/>
  <c r="U188" i="1" l="1"/>
  <c r="E394" i="1"/>
  <c r="Y182" i="1"/>
  <c r="F388" i="1"/>
  <c r="AD181" i="1"/>
  <c r="G387" i="1"/>
  <c r="U189" i="1" l="1"/>
  <c r="E395" i="1"/>
  <c r="Y183" i="1"/>
  <c r="F389" i="1"/>
  <c r="AD182" i="1"/>
  <c r="G388" i="1"/>
  <c r="U190" i="1" l="1"/>
  <c r="E396" i="1"/>
  <c r="Y184" i="1"/>
  <c r="F390" i="1"/>
  <c r="AD183" i="1"/>
  <c r="G389" i="1"/>
  <c r="U191" i="1" l="1"/>
  <c r="E397" i="1"/>
  <c r="Y185" i="1"/>
  <c r="F391" i="1"/>
  <c r="AD184" i="1"/>
  <c r="G390" i="1"/>
  <c r="U192" i="1" l="1"/>
  <c r="E398" i="1"/>
  <c r="Y186" i="1"/>
  <c r="F392" i="1"/>
  <c r="AD185" i="1"/>
  <c r="G391" i="1"/>
  <c r="U193" i="1" l="1"/>
  <c r="E399" i="1"/>
  <c r="Y187" i="1"/>
  <c r="F393" i="1"/>
  <c r="AD186" i="1"/>
  <c r="G392" i="1"/>
  <c r="U194" i="1" l="1"/>
  <c r="E400" i="1"/>
  <c r="Y188" i="1"/>
  <c r="F394" i="1"/>
  <c r="AD187" i="1"/>
  <c r="G393" i="1"/>
  <c r="U195" i="1" l="1"/>
  <c r="E401" i="1"/>
  <c r="Y189" i="1"/>
  <c r="F395" i="1"/>
  <c r="AD188" i="1"/>
  <c r="G394" i="1"/>
  <c r="U196" i="1" l="1"/>
  <c r="E402" i="1"/>
  <c r="Y190" i="1"/>
  <c r="F396" i="1"/>
  <c r="AD189" i="1"/>
  <c r="G395" i="1"/>
  <c r="U197" i="1" l="1"/>
  <c r="E403" i="1"/>
  <c r="Y191" i="1"/>
  <c r="F397" i="1"/>
  <c r="AD190" i="1"/>
  <c r="G396" i="1"/>
  <c r="U198" i="1" l="1"/>
  <c r="E404" i="1"/>
  <c r="Y192" i="1"/>
  <c r="F398" i="1"/>
  <c r="AD191" i="1"/>
  <c r="G397" i="1"/>
  <c r="U199" i="1" l="1"/>
  <c r="E405" i="1"/>
  <c r="Y193" i="1"/>
  <c r="F399" i="1"/>
  <c r="AD192" i="1"/>
  <c r="G398" i="1"/>
  <c r="U200" i="1" l="1"/>
  <c r="E406" i="1"/>
  <c r="Y194" i="1"/>
  <c r="F400" i="1"/>
  <c r="AD193" i="1"/>
  <c r="G399" i="1"/>
  <c r="U201" i="1" l="1"/>
  <c r="E407" i="1"/>
  <c r="Y195" i="1"/>
  <c r="F401" i="1"/>
  <c r="AD194" i="1"/>
  <c r="G400" i="1"/>
  <c r="U202" i="1" l="1"/>
  <c r="E408" i="1"/>
  <c r="Y196" i="1"/>
  <c r="F402" i="1"/>
  <c r="AD195" i="1"/>
  <c r="G401" i="1"/>
  <c r="U203" i="1" l="1"/>
  <c r="E409" i="1"/>
  <c r="Y197" i="1"/>
  <c r="F403" i="1"/>
  <c r="AD196" i="1"/>
  <c r="G402" i="1"/>
  <c r="U204" i="1" l="1"/>
  <c r="E411" i="1" s="1"/>
  <c r="E410" i="1"/>
  <c r="Y198" i="1"/>
  <c r="F404" i="1"/>
  <c r="AD197" i="1"/>
  <c r="G403" i="1"/>
  <c r="Y199" i="1" l="1"/>
  <c r="F405" i="1"/>
  <c r="AD198" i="1"/>
  <c r="G404" i="1"/>
  <c r="Y200" i="1" l="1"/>
  <c r="F406" i="1"/>
  <c r="AD199" i="1"/>
  <c r="G405" i="1"/>
  <c r="Y201" i="1" l="1"/>
  <c r="F407" i="1"/>
  <c r="AD200" i="1"/>
  <c r="G406" i="1"/>
  <c r="Y202" i="1" l="1"/>
  <c r="F408" i="1"/>
  <c r="AD201" i="1"/>
  <c r="G407" i="1"/>
  <c r="Y203" i="1" l="1"/>
  <c r="F409" i="1"/>
  <c r="AD202" i="1"/>
  <c r="G408" i="1"/>
  <c r="Y204" i="1" l="1"/>
  <c r="F411" i="1" s="1"/>
  <c r="F410" i="1"/>
  <c r="AD203" i="1"/>
  <c r="G409" i="1"/>
  <c r="AD204" i="1" l="1"/>
  <c r="G411" i="1" s="1"/>
  <c r="G410" i="1"/>
</calcChain>
</file>

<file path=xl/sharedStrings.xml><?xml version="1.0" encoding="utf-8"?>
<sst xmlns="http://schemas.openxmlformats.org/spreadsheetml/2006/main" count="997" uniqueCount="217">
  <si>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</si>
  <si>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</si>
  <si>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</si>
  <si>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</si>
  <si>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</si>
  <si>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</si>
  <si>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</si>
  <si>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</si>
  <si>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</si>
  <si>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</si>
  <si>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</si>
  <si>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</si>
  <si>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</si>
  <si>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</si>
  <si>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</si>
  <si>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</si>
  <si>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</si>
  <si>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</si>
  <si>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</si>
  <si>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</si>
  <si>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</si>
  <si>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</si>
  <si>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</si>
  <si>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</si>
  <si>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</si>
  <si>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</si>
  <si>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</si>
  <si>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</si>
  <si>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</si>
  <si>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</si>
  <si>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</si>
  <si>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</si>
  <si>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</si>
  <si>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</si>
  <si>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</si>
  <si>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</si>
  <si>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</si>
  <si>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valore %</t>
  </si>
  <si>
    <t>Agricoltura, silvicoltura pesca</t>
  </si>
  <si>
    <t xml:space="preserve">Estrazione di minerali da cave e miniere </t>
  </si>
  <si>
    <t xml:space="preserve">Attività manifatturiere </t>
  </si>
  <si>
    <t xml:space="preserve">Fornitura di energia elettrica, gas, vapore e aria condiz. </t>
  </si>
  <si>
    <t xml:space="preserve">Fornitura di acqua; reti fognarie, attività di gestione d… </t>
  </si>
  <si>
    <t>Costruzioni</t>
  </si>
  <si>
    <t xml:space="preserve">Commercio all'ingrosso e al dettaglio; riparazione di aut… </t>
  </si>
  <si>
    <t xml:space="preserve">Trasporto e magazzinaggio </t>
  </si>
  <si>
    <t xml:space="preserve">Attività dei servizi di alloggio e di ristorazione </t>
  </si>
  <si>
    <t>Servizi di informazione e comunicazione</t>
  </si>
  <si>
    <t xml:space="preserve">Attività finanziarie e assicurative </t>
  </si>
  <si>
    <t>Attività immobiliari</t>
  </si>
  <si>
    <t>Attività professionali, scientifiche e tecniche</t>
  </si>
  <si>
    <t>Noleggio, agenzie di viaggio, servizi di supporto alle imp.</t>
  </si>
  <si>
    <t>Amministrazione pubblica e difesa; assicurazione sociale.</t>
  </si>
  <si>
    <t>Istruzione</t>
  </si>
  <si>
    <t xml:space="preserve">Sanità e assistenza sociale </t>
  </si>
  <si>
    <t>Attività artistiche, sportive, di intrattenimento e diver… /</t>
  </si>
  <si>
    <t xml:space="preserve">Altre attività di servizi </t>
  </si>
  <si>
    <t xml:space="preserve">Attività di famiglie e convivenze come datori di lavoro p… </t>
  </si>
  <si>
    <t xml:space="preserve">Organizzazioni ed organismi extraterritoriali </t>
  </si>
  <si>
    <t>Imprese non classificate</t>
  </si>
  <si>
    <t>&lt; 18 anni</t>
  </si>
  <si>
    <t xml:space="preserve">18 -29 </t>
  </si>
  <si>
    <t xml:space="preserve">30-49 </t>
  </si>
  <si>
    <t>50 -69</t>
  </si>
  <si>
    <t>&gt;70</t>
  </si>
  <si>
    <t>età n.c.</t>
  </si>
  <si>
    <t xml:space="preserve">Carica titolare </t>
  </si>
  <si>
    <t>Carica socio di capitale</t>
  </si>
  <si>
    <t>Carica socio</t>
  </si>
  <si>
    <t>Carica amministratore</t>
  </si>
  <si>
    <t xml:space="preserve">Altre cariche in impresa </t>
  </si>
  <si>
    <t>N. imprese non femminili (*)</t>
  </si>
  <si>
    <t>N. imprese femminili (*)</t>
  </si>
  <si>
    <t xml:space="preserve">N. imprese totali </t>
  </si>
  <si>
    <t>Tasso di femminilizzazione</t>
  </si>
  <si>
    <t xml:space="preserve">Tasso di variazione delle imprese femminili </t>
  </si>
  <si>
    <t>2011-2012</t>
  </si>
  <si>
    <t>Tasso di variazione delle imprese non femminili</t>
  </si>
  <si>
    <t>Società di capitali</t>
  </si>
  <si>
    <t>Società di persona</t>
  </si>
  <si>
    <t>Imprese  individuali</t>
  </si>
  <si>
    <t>Cooperative</t>
  </si>
  <si>
    <t>Consorzi</t>
  </si>
  <si>
    <t>Altre forme</t>
  </si>
  <si>
    <t>valore ass.</t>
  </si>
  <si>
    <t xml:space="preserve">Dati generali, diffusione e tipologia delle imprese </t>
  </si>
  <si>
    <t>Analisi delle imprese femminili per natura giuridica</t>
  </si>
  <si>
    <t>2012 - III trim.</t>
  </si>
  <si>
    <t>TOTALE</t>
  </si>
  <si>
    <t>Distribuzione delle imprese femminili per settore economico</t>
  </si>
  <si>
    <t>Imprese (femminili-non femminili-totali) per settore - valori assoluti</t>
  </si>
  <si>
    <t>Imprese femminili nel settore (A) Agricoltura, silvicoltura pesca</t>
  </si>
  <si>
    <t xml:space="preserve">Imprese femminili nel settore (B) Estrazione di minerali da cave e miniere </t>
  </si>
  <si>
    <t xml:space="preserve">Imprese femminili nel settore (C) Attività manifatturiere </t>
  </si>
  <si>
    <t xml:space="preserve">Imprese femminili nel settore (D) Fornitura di energia elettrica, gas, vapore e aria condiz. </t>
  </si>
  <si>
    <t xml:space="preserve">Imprese femminili nel settore (E) Fornitura di acqua; reti fognarie, attività di gestione d… </t>
  </si>
  <si>
    <t>Imprese femminili nel settore (F) Costruzioni</t>
  </si>
  <si>
    <t xml:space="preserve">Imprese femminili nel settore (G) Commercio all'ingrosso e al dettaglio; riparazione di aut… </t>
  </si>
  <si>
    <t xml:space="preserve">Imprese femminili nel settore  (H) Trasporto e magazzinaggio </t>
  </si>
  <si>
    <t xml:space="preserve">Imprese femminili nel settore (I) Attività dei servizi di alloggio e di ristorazione </t>
  </si>
  <si>
    <t>Imprese femminili nel settore  (J) Servizi di informazione e comunicazione</t>
  </si>
  <si>
    <t xml:space="preserve">Imprese femminili nel settore (K) Attività finanziarie e assicurative </t>
  </si>
  <si>
    <t>Imprese femminili nel settore (L) Attività immobiliari</t>
  </si>
  <si>
    <t>Imprese femminili nel settore (M) Attività professionali, scientifiche e tecniche</t>
  </si>
  <si>
    <t>Imprese femminili nel settore (N)  Noleggio, agenzie di viaggio, servizi di supporto alle imp.</t>
  </si>
  <si>
    <t>Imprese femminili nel settore (O) Amministrazione pubblica e difesa; assicurazione sociale.</t>
  </si>
  <si>
    <t>Imprese femminili nel settore (P) Istruzione</t>
  </si>
  <si>
    <t xml:space="preserve">Imprese femminili nel settore (Q) Sanità e assistenza sociale </t>
  </si>
  <si>
    <t>Imprese femminili nel settore (R) Attività artistiche, sportive, di intrattenimento e diver… /</t>
  </si>
  <si>
    <t xml:space="preserve">Imprese femminili nel settore (S) Altre attività di servizi </t>
  </si>
  <si>
    <t>Imprese femminili nel settore (T) Attività di famiglie e convivenze come datori di lavoro</t>
  </si>
  <si>
    <t xml:space="preserve">Imprese femminili nel settore (U) Organizzazioni ed organismi extraterritoriali </t>
  </si>
  <si>
    <t>Imprese femminili nel settore (X) Imprese non classificate</t>
  </si>
  <si>
    <t>Imprese "non femminili" nel settore (A) Agricoltura, silvicoltura pesca</t>
  </si>
  <si>
    <t xml:space="preserve">Imprese "non femminili" nel settore (B) Estrazione di minerali da cave e miniere </t>
  </si>
  <si>
    <t xml:space="preserve">Imprese "non femminili" nel settore (C) Attività manifatturiere </t>
  </si>
  <si>
    <t xml:space="preserve">Imprese "non femminili" nel settore (D) Fornitura di energia elettrica, gas, vapore e aria condiz. </t>
  </si>
  <si>
    <t xml:space="preserve">Imprese "non femminili" nel settore (E) Fornitura di acqua; reti fognarie, attività di gestione d… </t>
  </si>
  <si>
    <t>Imprese "non femminili" nel settore (F) Costruzioni</t>
  </si>
  <si>
    <t xml:space="preserve">Imprese "non femminili" nel settore (G) Commercio all'ingrosso e al dettaglio; riparazione di aut… </t>
  </si>
  <si>
    <t xml:space="preserve">Imprese "non femminili" nel settore (H) Trasporto e magazzinaggio </t>
  </si>
  <si>
    <t xml:space="preserve">Imprese "non femminili" nel settore (I) Attività dei servizi di alloggio e di ristorazione </t>
  </si>
  <si>
    <t>Imprese "non femminili" nel settore (J) Servizi di informazione e comunicazione</t>
  </si>
  <si>
    <t xml:space="preserve">Imprese "non femminili" nel settore (K) Attività finanziarie e assicurative </t>
  </si>
  <si>
    <t>Imprese "non femminili" nel settore (L) Attività immobiliari</t>
  </si>
  <si>
    <t>Imprese "non femminili" nel settore (M) Attività professionali, scientifiche e tecniche</t>
  </si>
  <si>
    <t>Imprese "non femminili" nel settore (N)  Noleggio, agenzie di viaggio, servizi di supporto alle imp.</t>
  </si>
  <si>
    <t>Imprese "non femminili" nel settore (O) Amministrazione pubblica e difesa; assicurazione sociale.</t>
  </si>
  <si>
    <t>Imprese "non femminili" nel settore (P) Istruzione</t>
  </si>
  <si>
    <t xml:space="preserve">Imprese "non femminili" nel settore (Q) Sanità e assistenza sociale </t>
  </si>
  <si>
    <t>Imprese "non femminili" nel settore (R) Attività artistiche, sportive, di intrattenimento e diver… /</t>
  </si>
  <si>
    <t xml:space="preserve">Imprese "non femminili" nel settore (S) Altre attività di servizi </t>
  </si>
  <si>
    <t xml:space="preserve">Imprese "non femminili" nel settore (T) Attività di famiglie e convivenze come datori di lavoro p… </t>
  </si>
  <si>
    <t xml:space="preserve">Imprese "non femminili" nel settore (U) Organizzazioni ed organismi extraterritoriali </t>
  </si>
  <si>
    <t>Imprese "non femminili" nel settore (X) Imprese non classificate</t>
  </si>
  <si>
    <t>Imprese totali nel settore (A) Agricoltura, silvicoltura pesca</t>
  </si>
  <si>
    <t xml:space="preserve">Imprese totali nel settore (B) Estrazione di minerali da cave e miniere </t>
  </si>
  <si>
    <t xml:space="preserve">Imprese totali nel settore (C) Attività manifatturiere </t>
  </si>
  <si>
    <t xml:space="preserve">Imprese totali nel settore (D) Fornitura di energia elettrica, gas, vapore e aria condiz. </t>
  </si>
  <si>
    <t xml:space="preserve">Imprese totali nel settore (E) Fornitura di acqua; reti fognarie, attività di gestione d… </t>
  </si>
  <si>
    <t>Imprese totali nel settore (F) Costruzioni</t>
  </si>
  <si>
    <t xml:space="preserve">Imprese totali nel settore (G) Commercio all'ingrosso e al dettaglio; riparazione di aut… </t>
  </si>
  <si>
    <t xml:space="preserve">Imprese totali nel settore (H) Trasporto e magazzinaggio </t>
  </si>
  <si>
    <t xml:space="preserve">Imprese totali nel settore (I) Attività dei servizi di alloggio e di ristorazione </t>
  </si>
  <si>
    <t>Imprese totali nel settore (J) Servizi di informazione e comunicazione</t>
  </si>
  <si>
    <t xml:space="preserve">Imprese totali nel settore (K) Attività finanziarie e assicurative </t>
  </si>
  <si>
    <t>Imprese totali nel settore (L) Attività immobiliari</t>
  </si>
  <si>
    <t>Imprese totali nel settore (M) Attività professionali, scientifiche e tecniche</t>
  </si>
  <si>
    <t>Imprese totali nel settore (N)  Noleggio, agenzie di viaggio, servizi di supporto alle imp.</t>
  </si>
  <si>
    <t>Imprese totali nel settore (O) Amministrazione pubblica e difesa; assicurazione sociale.</t>
  </si>
  <si>
    <t>Imprese totali nel settore (P) Istruzione</t>
  </si>
  <si>
    <t xml:space="preserve">Imprese totali nel settore (Q) Sanità e assistenza sociale </t>
  </si>
  <si>
    <t>Imprese totali nel settore (R) Attività artistiche, sportive, di intrattenimento e diver… /</t>
  </si>
  <si>
    <t xml:space="preserve">Imprese totali nel settore (S) Altre attività di servizi </t>
  </si>
  <si>
    <t xml:space="preserve">Imprese totali nel settore (T) Attività di famiglie e convivenze come datori di lavoro p… </t>
  </si>
  <si>
    <t xml:space="preserve">Imprese totali nel settore (U) Organizzazioni ed organismi extraterritoriali </t>
  </si>
  <si>
    <t>Imprese totali nel settore (X) Imprese non classificate</t>
  </si>
  <si>
    <t>Analisi delle donne imprenditrici per  classe di età</t>
  </si>
  <si>
    <t>TOT.</t>
  </si>
  <si>
    <t>Analisi delle donne imprenditrici per  carica ricoperta</t>
  </si>
  <si>
    <t>Infocamere - stock view link: https://login.infocamere.it/eacologin/home.action</t>
  </si>
  <si>
    <t xml:space="preserve">Rapporto fra le imprese femminili in un dato periodo e l’ammontare delle imprese femminili nel periodo successivo*100 </t>
  </si>
  <si>
    <t>Rapporto fra le imprese maschili in un dato periodo e l’ammontare delle imprese maschili nel periodo successivo*100</t>
  </si>
  <si>
    <t>N. imprese donne  nel settore economico  / n.  imprese totali nel settore</t>
  </si>
  <si>
    <t>Imprese femminili</t>
  </si>
  <si>
    <t>Imprese non femminili</t>
  </si>
  <si>
    <t>Società</t>
  </si>
  <si>
    <t>Imprese individuali</t>
  </si>
  <si>
    <t>Società di persone</t>
  </si>
  <si>
    <t>Coop, Consorzi, Altro</t>
  </si>
  <si>
    <t xml:space="preserve">Organizzazioni e organismi extraterritoriali </t>
  </si>
  <si>
    <t xml:space="preserve">Imprese femminili nel settore (U) Organizzazioni e organismi extraterritoriali </t>
  </si>
  <si>
    <t xml:space="preserve">Imprese "non femminili" nel settore (U) Organizzazioni e organismi extraterritoriali </t>
  </si>
  <si>
    <t xml:space="preserve">Imprese totali nel settore (U) Organizzazioni e organismi extraterritoriali </t>
  </si>
  <si>
    <t>Incidenza delle imprese femminili per settore economico</t>
  </si>
  <si>
    <t>F</t>
  </si>
  <si>
    <t>Non classificate</t>
  </si>
  <si>
    <t>Agricoltura, silvicoltura e pesca</t>
  </si>
  <si>
    <t>Industria escluse costruzioni</t>
  </si>
  <si>
    <t>Commercio, alberghi e ristoranti</t>
  </si>
  <si>
    <t>Altre attività dei servizi</t>
  </si>
  <si>
    <t>A</t>
  </si>
  <si>
    <t>B-C-D-E</t>
  </si>
  <si>
    <t>G-I</t>
  </si>
  <si>
    <t>H-J-K-L-M-N-O-P-Q-R-S-T-U</t>
  </si>
  <si>
    <t>X</t>
  </si>
  <si>
    <t xml:space="preserve">(B) Estrazione di minerali da cave e miniere </t>
  </si>
  <si>
    <t>(O) Amministrazione pubblica e difesa; assicurazione sociale.</t>
  </si>
  <si>
    <t>(L) Attività immobiliari</t>
  </si>
  <si>
    <t xml:space="preserve">(E) Fornitura di acqua; reti fognarie, attività di gestione d… </t>
  </si>
  <si>
    <t xml:space="preserve">(C) Attività manifatturiere </t>
  </si>
  <si>
    <t xml:space="preserve">(S) Altre attività di servizi </t>
  </si>
  <si>
    <t xml:space="preserve">(G) Commercio all'ingrosso e al dettaglio; riparazione di aut… </t>
  </si>
  <si>
    <t xml:space="preserve"> (H) Trasporto e magazzinaggio </t>
  </si>
  <si>
    <t xml:space="preserve"> (J) Servizi di informazione e comunicazione</t>
  </si>
  <si>
    <t>(X) Imprese non classificate</t>
  </si>
  <si>
    <t xml:space="preserve">(U) Organizzazioni e organismi extraterritoriali </t>
  </si>
  <si>
    <t xml:space="preserve">(K) Attività finanziarie e assicurative </t>
  </si>
  <si>
    <t>(M) Attività professionali, scientifiche e tecniche</t>
  </si>
  <si>
    <t xml:space="preserve">(I) Attività dei servizi di alloggio e di ristorazione </t>
  </si>
  <si>
    <t xml:space="preserve">(D) Fornitura di energia elettrica, gas, vapore e aria condiz. </t>
  </si>
  <si>
    <t>(N)  Noleggio, agenzie di viaggio, servizi di supporto alle imp.</t>
  </si>
  <si>
    <t>(T) Attività di famiglie e convivenze come datori di lavoro</t>
  </si>
  <si>
    <t>(R) Attività artistiche, sportive, di intrattenimento e diver… /</t>
  </si>
  <si>
    <t xml:space="preserve">(Q) Sanità e assistenza sociale </t>
  </si>
  <si>
    <t>(P) Istruzione</t>
  </si>
  <si>
    <t>(A) Agricoltura, silvicoltura pesca</t>
  </si>
  <si>
    <t>(F) Costruzioni</t>
  </si>
  <si>
    <t>TASSO DI FEMMINILIZZAZIONE</t>
  </si>
  <si>
    <t>Società (di capitali e di persone)</t>
  </si>
  <si>
    <t>Imprese individuali e altre forme giuridiche</t>
  </si>
  <si>
    <t xml:space="preserve">&lt; 29 </t>
  </si>
  <si>
    <t xml:space="preserve"> titolare </t>
  </si>
  <si>
    <t xml:space="preserve"> socio di capitale</t>
  </si>
  <si>
    <t xml:space="preserve"> socio</t>
  </si>
  <si>
    <t xml:space="preserve"> amministratore</t>
  </si>
  <si>
    <t>IMPRENDITORIA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</si>
</sst>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#,##0.0_-"/>
    <numFmt numFmtId="168" formatCode="#,##0.0"/>
    <numFmt numFmtId="169" formatCode="_-* #,##0.0_-;\-* #,##0.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color indexed="60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0"/>
      <color rgb="FFB1291C"/>
      <name val="Calibri"/>
      <family val="2"/>
    </font>
    <font>
      <i/>
      <sz val="10"/>
      <color rgb="FFB1291C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rgb="FFA09289"/>
      <name val="Calibri"/>
      <family val="2"/>
      <scheme val="minor"/>
    </font>
    <font>
      <sz val="11"/>
      <color rgb="FFA09289"/>
      <name val="Calibri"/>
      <family val="2"/>
    </font>
    <font>
      <b/>
      <sz val="11"/>
      <color rgb="FFA09289"/>
      <name val="Calibri"/>
      <family val="2"/>
    </font>
    <font>
      <b/>
      <sz val="11"/>
      <color theme="0"/>
      <name val="Calibri"/>
      <family val="2"/>
    </font>
    <font>
      <sz val="11"/>
      <color theme="3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9289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20" fillId="0" borderId="0"/>
    <xf numFmtId="167" fontId="20" fillId="0" borderId="11">
      <alignment horizontal="right" vertical="center"/>
    </xf>
    <xf numFmtId="49" fontId="20" fillId="0" borderId="11">
      <alignment vertical="center" wrapText="1"/>
    </xf>
  </cellStyleXfs>
  <cellXfs count="174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8" borderId="2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10" borderId="1" xfId="3" applyFont="1" applyFill="1" applyBorder="1" applyAlignment="1">
      <alignment horizontal="center" vertical="top"/>
    </xf>
    <xf numFmtId="0" fontId="0" fillId="0" borderId="0" xfId="0" applyAlignment="1"/>
    <xf numFmtId="0" fontId="22" fillId="0" borderId="1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justify" vertical="center" wrapText="1"/>
    </xf>
    <xf numFmtId="3" fontId="18" fillId="6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0" fontId="17" fillId="0" borderId="6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justify" vertical="center" wrapText="1"/>
    </xf>
    <xf numFmtId="166" fontId="1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9" fontId="10" fillId="0" borderId="0" xfId="1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justify" vertical="center" wrapText="1"/>
    </xf>
    <xf numFmtId="168" fontId="18" fillId="0" borderId="0" xfId="0" applyNumberFormat="1" applyFont="1" applyFill="1" applyBorder="1" applyAlignment="1">
      <alignment horizontal="right" vertical="center"/>
    </xf>
    <xf numFmtId="0" fontId="0" fillId="11" borderId="1" xfId="0" applyFill="1" applyBorder="1" applyAlignment="1"/>
    <xf numFmtId="168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3" fillId="11" borderId="1" xfId="0" applyFont="1" applyFill="1" applyBorder="1" applyAlignment="1">
      <alignment vertical="top"/>
    </xf>
    <xf numFmtId="0" fontId="17" fillId="11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/>
    </xf>
    <xf numFmtId="0" fontId="24" fillId="0" borderId="1" xfId="0" applyFont="1" applyBorder="1" applyAlignment="1">
      <alignment horizontal="justify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166" fontId="27" fillId="0" borderId="1" xfId="0" applyNumberFormat="1" applyFont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6" fillId="13" borderId="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3" fontId="28" fillId="6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0" fillId="11" borderId="0" xfId="0" applyFont="1" applyFill="1" applyAlignment="1">
      <alignment vertical="center"/>
    </xf>
    <xf numFmtId="0" fontId="16" fillId="11" borderId="5" xfId="0" applyFont="1" applyFill="1" applyBorder="1" applyAlignment="1">
      <alignment horizontal="center" vertical="center" wrapText="1"/>
    </xf>
    <xf numFmtId="164" fontId="15" fillId="11" borderId="0" xfId="2" applyNumberFormat="1" applyFont="1" applyFill="1" applyBorder="1" applyAlignment="1">
      <alignment horizontal="center" vertical="center" wrapText="1"/>
    </xf>
    <xf numFmtId="0" fontId="15" fillId="11" borderId="0" xfId="2" applyNumberFormat="1" applyFont="1" applyFill="1" applyBorder="1" applyAlignment="1">
      <alignment horizontal="center" vertical="center" wrapText="1"/>
    </xf>
    <xf numFmtId="169" fontId="10" fillId="11" borderId="0" xfId="1" applyNumberFormat="1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164" fontId="31" fillId="0" borderId="0" xfId="2" applyNumberFormat="1" applyFont="1" applyBorder="1" applyAlignment="1">
      <alignment horizontal="center" vertical="center" wrapText="1"/>
    </xf>
    <xf numFmtId="0" fontId="31" fillId="0" borderId="0" xfId="2" applyNumberFormat="1" applyFont="1" applyBorder="1" applyAlignment="1">
      <alignment horizontal="center" vertical="center" wrapText="1"/>
    </xf>
    <xf numFmtId="165" fontId="32" fillId="0" borderId="0" xfId="1" applyNumberFormat="1" applyFont="1" applyBorder="1" applyAlignment="1">
      <alignment vertical="center"/>
    </xf>
    <xf numFmtId="165" fontId="2" fillId="11" borderId="0" xfId="0" applyNumberFormat="1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13" fillId="11" borderId="1" xfId="0" applyNumberFormat="1" applyFont="1" applyFill="1" applyBorder="1" applyAlignment="1">
      <alignment vertical="top"/>
    </xf>
    <xf numFmtId="0" fontId="10" fillId="0" borderId="0" xfId="0" applyFon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165" fontId="10" fillId="14" borderId="0" xfId="1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9" fontId="10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36" fillId="15" borderId="0" xfId="3" applyFont="1" applyFill="1" applyBorder="1" applyAlignment="1">
      <alignment vertical="center"/>
    </xf>
    <xf numFmtId="164" fontId="36" fillId="15" borderId="0" xfId="2" applyNumberFormat="1" applyFont="1" applyFill="1" applyBorder="1" applyAlignment="1">
      <alignment vertical="center"/>
    </xf>
    <xf numFmtId="0" fontId="37" fillId="15" borderId="0" xfId="0" applyFont="1" applyFill="1" applyBorder="1" applyAlignment="1">
      <alignment vertical="center"/>
    </xf>
    <xf numFmtId="0" fontId="2" fillId="15" borderId="0" xfId="0" applyFont="1" applyFill="1" applyAlignment="1">
      <alignment vertical="center"/>
    </xf>
    <xf numFmtId="0" fontId="36" fillId="15" borderId="15" xfId="3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164" fontId="38" fillId="0" borderId="0" xfId="2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10" fontId="38" fillId="0" borderId="0" xfId="2" applyNumberFormat="1" applyFont="1" applyAlignment="1">
      <alignment vertical="center"/>
    </xf>
    <xf numFmtId="0" fontId="39" fillId="0" borderId="0" xfId="3" applyFont="1" applyBorder="1" applyAlignment="1">
      <alignment vertical="center"/>
    </xf>
    <xf numFmtId="164" fontId="39" fillId="0" borderId="0" xfId="2" applyNumberFormat="1" applyFont="1" applyBorder="1" applyAlignment="1">
      <alignment vertical="center"/>
    </xf>
    <xf numFmtId="0" fontId="39" fillId="0" borderId="0" xfId="3" applyFont="1" applyBorder="1" applyAlignment="1">
      <alignment horizontal="center" vertical="center"/>
    </xf>
    <xf numFmtId="164" fontId="40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6" fillId="14" borderId="0" xfId="3" applyFont="1" applyFill="1" applyBorder="1" applyAlignment="1">
      <alignment vertical="center"/>
    </xf>
    <xf numFmtId="0" fontId="36" fillId="14" borderId="0" xfId="3" applyFont="1" applyFill="1" applyBorder="1" applyAlignment="1">
      <alignment horizontal="center" vertical="center" wrapText="1"/>
    </xf>
    <xf numFmtId="164" fontId="36" fillId="14" borderId="0" xfId="2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64" fontId="41" fillId="14" borderId="0" xfId="2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164" fontId="2" fillId="0" borderId="0" xfId="2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3" fillId="16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14" borderId="1" xfId="0" applyFont="1" applyFill="1" applyBorder="1" applyAlignment="1">
      <alignment vertical="center" wrapText="1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B1291C"/>
      <color rgb="FF8A7972"/>
      <color rgb="FFA0928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Dati!$J$212</c:f>
          <c:strCache>
            <c:ptCount val="1"/>
            <c:pt idx="0">
              <c:v>INCIDENZA IMPRESE FEMMINILI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Dati!$K$213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Dati!$K$214:$K$216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Dati!$L$213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Dati!$L$214:$L$216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31913600"/>
        <c:axId val="131915776"/>
      </c:barChart>
      <c:catAx>
        <c:axId val="13191360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31915776"/>
        <c:crosses val="autoZero"/>
        <c:auto val="1"/>
        <c:lblAlgn val="ctr"/>
        <c:lblOffset val="100"/>
        <c:noMultiLvlLbl val="0"/>
      </c:catAx>
      <c:valAx>
        <c:axId val="13191577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1913600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Dati!$Q$212</c:f>
          <c:strCache>
            <c:ptCount val="1"/>
            <c:pt idx="0">
              <c:v>INCIDENZA IMPRESE FEMMINILI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Dati!$R$213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Dati!$R$214:$R$216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Dati!$S$213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Dati!$S$214:$S$216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62439552"/>
        <c:axId val="162441088"/>
      </c:barChart>
      <c:catAx>
        <c:axId val="16243955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62441088"/>
        <c:crosses val="autoZero"/>
        <c:auto val="1"/>
        <c:lblAlgn val="ctr"/>
        <c:lblOffset val="100"/>
        <c:noMultiLvlLbl val="0"/>
      </c:catAx>
      <c:valAx>
        <c:axId val="1624410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243955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Dati!$E$210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Dati!$E$223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Dati!$E$224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917056"/>
        <c:axId val="172032768"/>
      </c:barChart>
      <c:catAx>
        <c:axId val="16991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032768"/>
        <c:crosses val="autoZero"/>
        <c:auto val="1"/>
        <c:lblAlgn val="ctr"/>
        <c:lblOffset val="100"/>
        <c:noMultiLvlLbl val="0"/>
      </c:catAx>
      <c:valAx>
        <c:axId val="172032768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69917056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Dati!$F$210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Dati!$F$223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Dati!$F$224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439424"/>
        <c:axId val="172445696"/>
      </c:barChart>
      <c:catAx>
        <c:axId val="17243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445696"/>
        <c:crosses val="autoZero"/>
        <c:auto val="1"/>
        <c:lblAlgn val="ctr"/>
        <c:lblOffset val="100"/>
        <c:noMultiLvlLbl val="0"/>
      </c:catAx>
      <c:valAx>
        <c:axId val="172445696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72439424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Dati!$G$210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Dati!$G$223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Dati!$G$224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568576"/>
        <c:axId val="172570112"/>
      </c:barChart>
      <c:catAx>
        <c:axId val="17256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570112"/>
        <c:crosses val="autoZero"/>
        <c:auto val="1"/>
        <c:lblAlgn val="ctr"/>
        <c:lblOffset val="100"/>
        <c:noMultiLvlLbl val="0"/>
      </c:catAx>
      <c:valAx>
        <c:axId val="172570112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72568576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234350021224899E-2"/>
                  <c:y val="-3.70530096600963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Dati!$K$227:$K$230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356941996130431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Dati!$M$227:$M$229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515758439589828E-2"/>
                  <c:y val="-4.1690615457760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Dati!$Q$227:$Q$230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7.240362540522545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Dati!$S$227:$S$229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602339964757099E-2"/>
                  <c:y val="9.32304831654909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Dati!$W$227:$W$230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425400423041001E-2"/>
                  <c:y val="-3.240737021459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Dati!$Y$227:$Y$229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Dati!$I$299</c:f>
          <c:strCache>
            <c:ptCount val="1"/>
            <c:pt idx="0">
              <c:v>COMPOSIZIONE DELLE IMPRESE FEMMINILI PER SETTORE - (aggregrazioni)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Dati!$J$300:$L$300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Dati!$J$301:$L$301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Dati!$J$302:$L$302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Dati!$I$303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Dati!$J$303:$L$303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Dati!$I$304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Dati!$J$304:$L$304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Dati!$I$305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Dati!$J$305:$L$305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3205760"/>
        <c:axId val="173670784"/>
      </c:barChart>
      <c:catAx>
        <c:axId val="17320576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73670784"/>
        <c:crosses val="autoZero"/>
        <c:auto val="1"/>
        <c:lblAlgn val="ctr"/>
        <c:lblOffset val="100"/>
        <c:noMultiLvlLbl val="0"/>
      </c:catAx>
      <c:valAx>
        <c:axId val="17367078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3205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Dati!$K$264:$K$286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724032"/>
        <c:axId val="173725952"/>
      </c:barChart>
      <c:catAx>
        <c:axId val="17372403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73725952"/>
        <c:crosses val="autoZero"/>
        <c:auto val="1"/>
        <c:lblAlgn val="ctr"/>
        <c:lblOffset val="100"/>
        <c:noMultiLvlLbl val="0"/>
      </c:catAx>
      <c:valAx>
        <c:axId val="173725952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372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Dati!$R$264:$R$286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8272"/>
        <c:axId val="173960192"/>
      </c:barChart>
      <c:catAx>
        <c:axId val="17395827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73960192"/>
        <c:crosses val="autoZero"/>
        <c:auto val="1"/>
        <c:lblAlgn val="ctr"/>
        <c:lblOffset val="100"/>
        <c:noMultiLvlLbl val="0"/>
      </c:catAx>
      <c:valAx>
        <c:axId val="173960192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395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Dati!$X$263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Dati!$Y$264:$Y$286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4291200"/>
        <c:axId val="174408064"/>
      </c:barChart>
      <c:catAx>
        <c:axId val="17429120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74408064"/>
        <c:crosses val="autoZero"/>
        <c:auto val="1"/>
        <c:lblAlgn val="ctr"/>
        <c:lblOffset val="100"/>
        <c:noMultiLvlLbl val="0"/>
      </c:catAx>
      <c:valAx>
        <c:axId val="174408064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42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Dati!$J$245</c:f>
          <c:strCache>
            <c:ptCount val="1"/>
            <c:pt idx="0">
              <c:v>INCIDENZA DELLA FORMA GIURIDICA SOCIETARIA TRA LE IMPRESE FEMMINILI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Dati!$J$246</c:f>
              <c:strCache>
                <c:ptCount val="1"/>
                <c:pt idx="0">
                  <c:v>Società (di capitali e di persone)</c:v>
                </c:pt>
              </c:strCache>
            </c:strRef>
          </c:tx>
          <c:spPr>
            <a:ln w="9525">
              <a:solidFill>
                <a:schemeClr val="accent1"/>
              </a:solidFill>
            </a:ln>
          </c:spPr>
          <c:dLbls>
            <c:dLbl>
              <c:idx val="0"/>
              <c:layout>
                <c:manualLayout>
                  <c:x val="6.3558724192514113E-2"/>
                  <c:y val="-0.200454482354372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90079589347184E-3"/>
                  <c:y val="-0.23737345394506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532194410118572E-2"/>
                  <c:y val="-0.21180687480415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0.130692116655256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333333333333332E-3"/>
                  <c:y val="-0.115955880321981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555555555555555E-2"/>
                  <c:y val="-0.135767687063610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Dati!$K$246:$M$246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Dati!$J$247</c:f>
              <c:strCache>
                <c:ptCount val="1"/>
                <c:pt idx="0">
                  <c:v>Imprese individuali e altre forme giuridiche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Dati!$K$247:$M$247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54432"/>
        <c:axId val="175219072"/>
      </c:areaChart>
      <c:catAx>
        <c:axId val="17475443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5219072"/>
        <c:crosses val="autoZero"/>
        <c:auto val="1"/>
        <c:lblAlgn val="ctr"/>
        <c:lblOffset val="100"/>
        <c:noMultiLvlLbl val="0"/>
      </c:catAx>
      <c:valAx>
        <c:axId val="175219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4754432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1.4047626785330702E-2"/>
          <c:y val="0.89218033116581985"/>
          <c:w val="0.94968241469816272"/>
          <c:h val="9.7092097968184451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Dati!$J$341</c:f>
          <c:strCache>
            <c:ptCount val="1"/>
            <c:pt idx="0">
              <c:v>DISTRIBUZIONE DELLE IMPRENDITRICI PER CARICA RICOPERTA</c:v>
            </c:pt>
          </c:strCache>
        </c:strRef>
      </c:tx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480861767279091"/>
          <c:y val="0.22512987132850795"/>
          <c:w val="0.75635804899387582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Dati!$J$342</c:f>
              <c:strCache>
                <c:ptCount val="1"/>
                <c:pt idx="0">
                  <c:v> titolare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Dati!$K$342:$M$342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Dati!$J$343</c:f>
              <c:strCache>
                <c:ptCount val="1"/>
                <c:pt idx="0">
                  <c:v> socio di capitale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Dati!$K$343:$M$343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Dati!$J$344</c:f>
              <c:strCache>
                <c:ptCount val="1"/>
                <c:pt idx="0">
                  <c:v> socio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Dati!$K$344:$M$344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Dati!$J$345</c:f>
              <c:strCache>
                <c:ptCount val="1"/>
                <c:pt idx="0">
                  <c:v> amministratore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Dati!$K$345:$M$345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Dati!$J$346</c:f>
              <c:strCache>
                <c:ptCount val="1"/>
                <c:pt idx="0">
                  <c:v>Altre cariche in impresa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Dati!$K$346:$M$346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6088960"/>
        <c:axId val="176090496"/>
      </c:barChart>
      <c:catAx>
        <c:axId val="17608896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76090496"/>
        <c:crosses val="autoZero"/>
        <c:auto val="1"/>
        <c:lblAlgn val="ctr"/>
        <c:lblOffset val="100"/>
        <c:noMultiLvlLbl val="0"/>
      </c:catAx>
      <c:valAx>
        <c:axId val="17609049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608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Dati!$J$318</c:f>
          <c:strCache>
            <c:ptCount val="1"/>
            <c:pt idx="0">
              <c:v>DISTRIBUZIONE DELLE IMPRENDITRICI PER CLASSI DI ETA' - 0 -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Dati!$K$318</c:f>
              <c:strCache>
                <c:ptCount val="1"/>
                <c:pt idx="0">
                  <c:v>0</c:v>
                </c:pt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9841269841269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Dati!$K$319:$K$323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Dati!$P$318</c:f>
          <c:strCache>
            <c:ptCount val="1"/>
            <c:pt idx="0">
              <c:v>DISTRIBUZIONE DELLE IMPRENDITRICI PER CLASSI DI ETA' - 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Dati!$Q$318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39682539682539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Dati!$Q$319:$Q$323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Dati!$V$318</c:f>
          <c:strCache>
            <c:ptCount val="1"/>
            <c:pt idx="0">
              <c:v>DISTRIBUZIONE DELLE IMPRENDITRICI PER CLASSI DI ETA' - 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Dati!$W$318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07936507936503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Dati!$W$319:$W$323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Dati!$Q$299</c:f>
          <c:strCache>
            <c:ptCount val="1"/>
            <c:pt idx="0">
              <c:v>COMPOSIZIONE DELLE IMPRESE NON FEMMINILI PER SETTORE - (aggregrazioni) 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Dati!$Q$300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Dati!$R$300:$T$300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Dati!$R$301:$T$301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Dati!$Q$302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Dati!$R$302:$T$302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Dati!$Q$303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Dati!$R$303:$T$303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Dati!$Q$304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Dati!$R$304:$T$304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Dati!$Q$305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Dati!$R$305:$T$305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89555840"/>
        <c:axId val="189641088"/>
      </c:barChart>
      <c:catAx>
        <c:axId val="18955584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89641088"/>
        <c:crosses val="autoZero"/>
        <c:auto val="1"/>
        <c:lblAlgn val="ctr"/>
        <c:lblOffset val="100"/>
        <c:noMultiLvlLbl val="0"/>
      </c:catAx>
      <c:valAx>
        <c:axId val="1896410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8955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Dati!$V$299</c:f>
          <c:strCache>
            <c:ptCount val="1"/>
            <c:pt idx="0">
              <c:v>COMPOSIZIONE DELLE IMPRESE (TOTALI) PER SETTORE - (aggregrazioni) 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Dati!$V$300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Dati!$W$300:$Y$300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Dati!$V$301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Dati!$W$301:$Y$301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Dati!$V$302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Dati!$W$302:$Y$302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Dati!$V$303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Dati!$W$303:$Y$303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Dati!$V$304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Dati!$W$304:$Y$304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Dati!$V$305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Dati!$W$305:$Y$305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90744832"/>
        <c:axId val="190775680"/>
      </c:barChart>
      <c:catAx>
        <c:axId val="19074483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90775680"/>
        <c:crosses val="autoZero"/>
        <c:auto val="1"/>
        <c:lblAlgn val="ctr"/>
        <c:lblOffset val="100"/>
        <c:noMultiLvlLbl val="0"/>
      </c:catAx>
      <c:valAx>
        <c:axId val="1907756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9074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291353</xdr:colOff>
      <xdr:row>206</xdr:row>
      <xdr:rowOff>168087</xdr:rowOff>
    </xdr:from>
    <xdr:to>
      <xdr:col>30</xdr:col>
      <xdr:colOff>123264</xdr:colOff>
      <xdr:row>224</xdr:row>
      <xdr:rowOff>56029</xdr:rowOff>
    </xdr:to>
    <xdr:sp macro="" textlink="$W$210">
      <xdr:nvSpPr>
        <xdr:cNvPr id="5" name="Rettangolo 4"/>
        <xdr:cNvSpPr/>
      </xdr:nvSpPr>
      <xdr:spPr>
        <a:xfrm>
          <a:off x="21817853" y="53687381"/>
          <a:ext cx="8729382" cy="324970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62BB666A-BC91-4DC6-85E0-6378A7959454}" type="TxLink">
            <a:rPr lang="en-US" sz="1200">
              <a:solidFill>
                <a:srgbClr val="8A7972"/>
              </a:solidFill>
            </a:rPr>
            <a:pPr algn="ctr"/>
            <a:t>TASSO DI VARIAZIONE DELLE IMPRESE -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206</xdr:row>
      <xdr:rowOff>190499</xdr:rowOff>
    </xdr:from>
    <xdr:to>
      <xdr:col>1</xdr:col>
      <xdr:colOff>3225136</xdr:colOff>
      <xdr:row>209</xdr:row>
      <xdr:rowOff>257735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392205"/>
          <a:ext cx="715533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802821</xdr:colOff>
      <xdr:row>208</xdr:row>
      <xdr:rowOff>46482</xdr:rowOff>
    </xdr:from>
    <xdr:to>
      <xdr:col>13</xdr:col>
      <xdr:colOff>681873</xdr:colOff>
      <xdr:row>224</xdr:row>
      <xdr:rowOff>56095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829228</xdr:colOff>
      <xdr:row>208</xdr:row>
      <xdr:rowOff>46482</xdr:rowOff>
    </xdr:from>
    <xdr:to>
      <xdr:col>19</xdr:col>
      <xdr:colOff>841149</xdr:colOff>
      <xdr:row>224</xdr:row>
      <xdr:rowOff>56095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414618</xdr:colOff>
      <xdr:row>208</xdr:row>
      <xdr:rowOff>213471</xdr:rowOff>
    </xdr:from>
    <xdr:to>
      <xdr:col>23</xdr:col>
      <xdr:colOff>582707</xdr:colOff>
      <xdr:row>223</xdr:row>
      <xdr:rowOff>166406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756397</xdr:colOff>
      <xdr:row>208</xdr:row>
      <xdr:rowOff>213471</xdr:rowOff>
    </xdr:from>
    <xdr:to>
      <xdr:col>26</xdr:col>
      <xdr:colOff>812427</xdr:colOff>
      <xdr:row>223</xdr:row>
      <xdr:rowOff>166406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89646</xdr:colOff>
      <xdr:row>208</xdr:row>
      <xdr:rowOff>213471</xdr:rowOff>
    </xdr:from>
    <xdr:to>
      <xdr:col>30</xdr:col>
      <xdr:colOff>-1</xdr:colOff>
      <xdr:row>223</xdr:row>
      <xdr:rowOff>166406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40820</xdr:colOff>
      <xdr:row>225</xdr:row>
      <xdr:rowOff>101081</xdr:rowOff>
    </xdr:from>
    <xdr:to>
      <xdr:col>13</xdr:col>
      <xdr:colOff>739022</xdr:colOff>
      <xdr:row>239</xdr:row>
      <xdr:rowOff>165725</xdr:rowOff>
    </xdr:to>
    <xdr:graphicFrame macro="">
      <xdr:nvGraphicFramePr>
        <xdr:cNvPr id="22" name="Grafico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829228</xdr:colOff>
      <xdr:row>225</xdr:row>
      <xdr:rowOff>100280</xdr:rowOff>
    </xdr:from>
    <xdr:to>
      <xdr:col>19</xdr:col>
      <xdr:colOff>840028</xdr:colOff>
      <xdr:row>239</xdr:row>
      <xdr:rowOff>165725</xdr:rowOff>
    </xdr:to>
    <xdr:graphicFrame macro="">
      <xdr:nvGraphicFramePr>
        <xdr:cNvPr id="15" name="Grafico 1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72357</xdr:colOff>
      <xdr:row>225</xdr:row>
      <xdr:rowOff>99519</xdr:rowOff>
    </xdr:from>
    <xdr:to>
      <xdr:col>25</xdr:col>
      <xdr:colOff>788007</xdr:colOff>
      <xdr:row>239</xdr:row>
      <xdr:rowOff>165725</xdr:rowOff>
    </xdr:to>
    <xdr:graphicFrame macro="">
      <xdr:nvGraphicFramePr>
        <xdr:cNvPr id="16" name="Grafico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29615</xdr:colOff>
      <xdr:row>297</xdr:row>
      <xdr:rowOff>114060</xdr:rowOff>
    </xdr:from>
    <xdr:to>
      <xdr:col>13</xdr:col>
      <xdr:colOff>716931</xdr:colOff>
      <xdr:row>312</xdr:row>
      <xdr:rowOff>159810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802821</xdr:colOff>
      <xdr:row>261</xdr:row>
      <xdr:rowOff>174736</xdr:rowOff>
    </xdr:from>
    <xdr:to>
      <xdr:col>14</xdr:col>
      <xdr:colOff>680358</xdr:colOff>
      <xdr:row>296</xdr:row>
      <xdr:rowOff>111497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176892</xdr:colOff>
      <xdr:row>261</xdr:row>
      <xdr:rowOff>174736</xdr:rowOff>
    </xdr:from>
    <xdr:to>
      <xdr:col>22</xdr:col>
      <xdr:colOff>136071</xdr:colOff>
      <xdr:row>296</xdr:row>
      <xdr:rowOff>111497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340179</xdr:colOff>
      <xdr:row>261</xdr:row>
      <xdr:rowOff>174736</xdr:rowOff>
    </xdr:from>
    <xdr:to>
      <xdr:col>29</xdr:col>
      <xdr:colOff>13609</xdr:colOff>
      <xdr:row>296</xdr:row>
      <xdr:rowOff>111497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40820</xdr:colOff>
      <xdr:row>241</xdr:row>
      <xdr:rowOff>33818</xdr:rowOff>
    </xdr:from>
    <xdr:to>
      <xdr:col>13</xdr:col>
      <xdr:colOff>313764</xdr:colOff>
      <xdr:row>260</xdr:row>
      <xdr:rowOff>116143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802821</xdr:colOff>
      <xdr:row>329</xdr:row>
      <xdr:rowOff>190499</xdr:rowOff>
    </xdr:from>
    <xdr:to>
      <xdr:col>13</xdr:col>
      <xdr:colOff>197703</xdr:colOff>
      <xdr:row>411</xdr:row>
      <xdr:rowOff>21293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802821</xdr:colOff>
      <xdr:row>314</xdr:row>
      <xdr:rowOff>34738</xdr:rowOff>
    </xdr:from>
    <xdr:to>
      <xdr:col>13</xdr:col>
      <xdr:colOff>665703</xdr:colOff>
      <xdr:row>328</xdr:row>
      <xdr:rowOff>110938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771204</xdr:colOff>
      <xdr:row>314</xdr:row>
      <xdr:rowOff>34738</xdr:rowOff>
    </xdr:from>
    <xdr:to>
      <xdr:col>19</xdr:col>
      <xdr:colOff>768557</xdr:colOff>
      <xdr:row>328</xdr:row>
      <xdr:rowOff>110938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0</xdr:colOff>
      <xdr:row>314</xdr:row>
      <xdr:rowOff>34738</xdr:rowOff>
    </xdr:from>
    <xdr:to>
      <xdr:col>25</xdr:col>
      <xdr:colOff>714529</xdr:colOff>
      <xdr:row>328</xdr:row>
      <xdr:rowOff>110938</xdr:rowOff>
    </xdr:to>
    <xdr:graphicFrame macro="">
      <xdr:nvGraphicFramePr>
        <xdr:cNvPr id="35" name="Gra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771204</xdr:colOff>
      <xdr:row>297</xdr:row>
      <xdr:rowOff>114060</xdr:rowOff>
    </xdr:from>
    <xdr:to>
      <xdr:col>19</xdr:col>
      <xdr:colOff>774961</xdr:colOff>
      <xdr:row>312</xdr:row>
      <xdr:rowOff>159810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851648</xdr:colOff>
      <xdr:row>297</xdr:row>
      <xdr:rowOff>114060</xdr:rowOff>
    </xdr:from>
    <xdr:to>
      <xdr:col>25</xdr:col>
      <xdr:colOff>698522</xdr:colOff>
      <xdr:row>312</xdr:row>
      <xdr:rowOff>159810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2.14062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t="22.5" hidden="1" x14ac:dyDescent="0.25">
      <c r="C3" s="28" t="s">
        <v>33</v>
      </c>
      <c r="D3" s="28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85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F5" s="84"/>
      <c r="AG5" s="84"/>
      <c r="AI5" s="139"/>
      <c r="AJ5" s="139"/>
    </row>
    <row r="6" spans="2:36" hidden="1" x14ac:dyDescent="0.25">
      <c r="B6" s="59" t="s">
        <v>71</v>
      </c>
      <c r="C6" s="63" t="s">
        <v>84</v>
      </c>
      <c r="D6" s="64">
        <v>2012</v>
      </c>
      <c r="E6" s="65">
        <f t="shared" ref="E6:X6" si="0">+E8-E7</f>
        <v>10593</v>
      </c>
      <c r="F6" s="65">
        <f t="shared" si="0"/>
        <v>352277</v>
      </c>
      <c r="G6" s="65">
        <f t="shared" si="0"/>
        <v>758899</v>
      </c>
      <c r="H6" s="65">
        <f t="shared" si="0"/>
        <v>126374</v>
      </c>
      <c r="I6" s="65">
        <f t="shared" si="0"/>
        <v>87200</v>
      </c>
      <c r="J6" s="65">
        <f t="shared" si="0"/>
        <v>83112</v>
      </c>
      <c r="K6" s="65">
        <f t="shared" si="0"/>
        <v>392200</v>
      </c>
      <c r="L6" s="65">
        <f t="shared" si="0"/>
        <v>375981</v>
      </c>
      <c r="M6" s="65">
        <f t="shared" si="0"/>
        <v>316925</v>
      </c>
      <c r="N6" s="65">
        <f t="shared" si="0"/>
        <v>134213</v>
      </c>
      <c r="O6" s="65">
        <f t="shared" si="0"/>
        <v>71353</v>
      </c>
      <c r="P6" s="65">
        <f t="shared" si="0"/>
        <v>470430</v>
      </c>
      <c r="Q6" s="65">
        <f t="shared" si="0"/>
        <v>108597</v>
      </c>
      <c r="R6" s="65">
        <f t="shared" si="0"/>
        <v>410271</v>
      </c>
      <c r="S6" s="65">
        <f t="shared" si="0"/>
        <v>24731</v>
      </c>
      <c r="T6" s="65">
        <f t="shared" si="0"/>
        <v>291108</v>
      </c>
      <c r="U6" s="65">
        <f t="shared" si="0"/>
        <v>44029</v>
      </c>
      <c r="V6" s="65">
        <f t="shared" si="0"/>
        <v>135041</v>
      </c>
      <c r="W6" s="65">
        <f t="shared" si="0"/>
        <v>347806</v>
      </c>
      <c r="X6" s="65">
        <f t="shared" si="0"/>
        <v>127943</v>
      </c>
      <c r="Y6" s="65">
        <f>+E6+F6+G6+H6</f>
        <v>1248143</v>
      </c>
      <c r="Z6" s="65">
        <f>+I6+J6+K6+L6</f>
        <v>938493</v>
      </c>
      <c r="AA6" s="65">
        <f>+M6+N6+O6+P6</f>
        <v>992921</v>
      </c>
      <c r="AB6" s="65">
        <f>+Q6+R6+S6+T6+U6+V6</f>
        <v>1013777</v>
      </c>
      <c r="AC6" s="65">
        <f>+X6+W6</f>
        <v>475749</v>
      </c>
      <c r="AD6" s="65">
        <f>SUM(Y6:AC6)</f>
        <v>4669083</v>
      </c>
      <c r="AF6" s="84"/>
      <c r="AG6" s="84"/>
      <c r="AI6" s="139"/>
      <c r="AJ6" s="139"/>
    </row>
    <row r="7" spans="2:36" hidden="1" x14ac:dyDescent="0.25">
      <c r="B7" s="66" t="s">
        <v>72</v>
      </c>
      <c r="C7" s="63" t="s">
        <v>84</v>
      </c>
      <c r="D7" s="67">
        <v>2012</v>
      </c>
      <c r="E7" s="68">
        <v>3364</v>
      </c>
      <c r="F7" s="68">
        <v>111646</v>
      </c>
      <c r="G7" s="68">
        <v>194245</v>
      </c>
      <c r="H7" s="68">
        <v>41253</v>
      </c>
      <c r="I7" s="68">
        <v>22827</v>
      </c>
      <c r="J7" s="68">
        <v>26023</v>
      </c>
      <c r="K7" s="68">
        <v>109750</v>
      </c>
      <c r="L7" s="68">
        <v>98553</v>
      </c>
      <c r="M7" s="68">
        <v>100863</v>
      </c>
      <c r="N7" s="68">
        <v>42813</v>
      </c>
      <c r="O7" s="68">
        <v>25109</v>
      </c>
      <c r="P7" s="68">
        <v>144161</v>
      </c>
      <c r="Q7" s="68">
        <v>41631</v>
      </c>
      <c r="R7" s="68">
        <v>149396</v>
      </c>
      <c r="S7" s="68">
        <v>10537</v>
      </c>
      <c r="T7" s="68">
        <v>93542</v>
      </c>
      <c r="U7" s="68">
        <v>16908</v>
      </c>
      <c r="V7" s="68">
        <v>45420</v>
      </c>
      <c r="W7" s="68">
        <v>116277</v>
      </c>
      <c r="X7" s="68">
        <v>40805</v>
      </c>
      <c r="Y7" s="68">
        <f>+E7+F7+G7+H7</f>
        <v>350508</v>
      </c>
      <c r="Z7" s="68">
        <f>+I7+J7+K7+L7</f>
        <v>257153</v>
      </c>
      <c r="AA7" s="68">
        <f>+M7+N7+O7+P7</f>
        <v>312946</v>
      </c>
      <c r="AB7" s="68">
        <f t="shared" ref="AB7:AB9" si="1">+Q7+R7+S7+T7+U7+V7</f>
        <v>357434</v>
      </c>
      <c r="AC7" s="68">
        <f>+X7+W7</f>
        <v>157082</v>
      </c>
      <c r="AD7" s="65">
        <f>SUM(Y7:AC7)</f>
        <v>1435123</v>
      </c>
      <c r="AF7" s="84"/>
      <c r="AG7" s="84"/>
      <c r="AI7" s="139"/>
      <c r="AJ7" s="139"/>
    </row>
    <row r="8" spans="2:36" hidden="1" x14ac:dyDescent="0.25">
      <c r="B8" s="87" t="s">
        <v>73</v>
      </c>
      <c r="C8" s="88" t="s">
        <v>84</v>
      </c>
      <c r="D8" s="89">
        <v>2012</v>
      </c>
      <c r="E8" s="90">
        <v>13957</v>
      </c>
      <c r="F8" s="90">
        <v>463923</v>
      </c>
      <c r="G8" s="90">
        <v>953144</v>
      </c>
      <c r="H8" s="90">
        <v>167627</v>
      </c>
      <c r="I8" s="90">
        <v>110027</v>
      </c>
      <c r="J8" s="90">
        <v>109135</v>
      </c>
      <c r="K8" s="90">
        <v>501950</v>
      </c>
      <c r="L8" s="90">
        <v>474534</v>
      </c>
      <c r="M8" s="90">
        <v>417788</v>
      </c>
      <c r="N8" s="90">
        <v>177026</v>
      </c>
      <c r="O8" s="90">
        <v>96462</v>
      </c>
      <c r="P8" s="90">
        <v>614591</v>
      </c>
      <c r="Q8" s="90">
        <v>150228</v>
      </c>
      <c r="R8" s="90">
        <v>559667</v>
      </c>
      <c r="S8" s="90">
        <v>35268</v>
      </c>
      <c r="T8" s="90">
        <v>384650</v>
      </c>
      <c r="U8" s="90">
        <v>60937</v>
      </c>
      <c r="V8" s="90">
        <v>180461</v>
      </c>
      <c r="W8" s="90">
        <v>464083</v>
      </c>
      <c r="X8" s="90">
        <v>168748</v>
      </c>
      <c r="Y8" s="91">
        <f>+E8+F8+G8+H8</f>
        <v>1598651</v>
      </c>
      <c r="Z8" s="91">
        <f>+I8+J8+K8+L8</f>
        <v>1195646</v>
      </c>
      <c r="AA8" s="91">
        <f>+M8+N8+O8+P8</f>
        <v>1305867</v>
      </c>
      <c r="AB8" s="91">
        <f t="shared" si="1"/>
        <v>1371211</v>
      </c>
      <c r="AC8" s="91">
        <f>+X8+W8</f>
        <v>632831</v>
      </c>
      <c r="AD8" s="91">
        <f>SUM(Y8:AC8)</f>
        <v>6104206</v>
      </c>
      <c r="AF8" s="84"/>
      <c r="AG8" s="84"/>
      <c r="AI8" s="139"/>
      <c r="AJ8" s="139"/>
    </row>
    <row r="9" spans="2:36" hidden="1" x14ac:dyDescent="0.25">
      <c r="B9" s="75" t="s">
        <v>74</v>
      </c>
      <c r="C9" s="92" t="s">
        <v>37</v>
      </c>
      <c r="D9" s="93">
        <v>2012</v>
      </c>
      <c r="E9" s="94">
        <f>+E7/E8*100</f>
        <v>24.102600845453896</v>
      </c>
      <c r="F9" s="94">
        <f t="shared" ref="F9:AC9" si="2">+F7/F8*100</f>
        <v>24.065631581102899</v>
      </c>
      <c r="G9" s="94">
        <f t="shared" si="2"/>
        <v>20.379397027101888</v>
      </c>
      <c r="H9" s="94">
        <f t="shared" si="2"/>
        <v>24.609997196155749</v>
      </c>
      <c r="I9" s="94">
        <f t="shared" si="2"/>
        <v>20.746725803666372</v>
      </c>
      <c r="J9" s="94">
        <f t="shared" si="2"/>
        <v>23.844779401658496</v>
      </c>
      <c r="K9" s="94">
        <f t="shared" si="2"/>
        <v>21.864727562506225</v>
      </c>
      <c r="L9" s="94">
        <f t="shared" si="2"/>
        <v>20.768374868818672</v>
      </c>
      <c r="M9" s="94">
        <f t="shared" si="2"/>
        <v>24.142148649554318</v>
      </c>
      <c r="N9" s="94">
        <f t="shared" si="2"/>
        <v>24.184583055596352</v>
      </c>
      <c r="O9" s="94">
        <f t="shared" si="2"/>
        <v>26.029939250689395</v>
      </c>
      <c r="P9" s="94">
        <f t="shared" si="2"/>
        <v>23.456412475939285</v>
      </c>
      <c r="Q9" s="94">
        <f t="shared" si="2"/>
        <v>27.711877945522804</v>
      </c>
      <c r="R9" s="94">
        <f t="shared" si="2"/>
        <v>26.693730378957486</v>
      </c>
      <c r="S9" s="94">
        <f t="shared" si="2"/>
        <v>29.876942270613586</v>
      </c>
      <c r="T9" s="94">
        <f t="shared" si="2"/>
        <v>24.318731314181726</v>
      </c>
      <c r="U9" s="94">
        <f t="shared" si="2"/>
        <v>27.746689203603719</v>
      </c>
      <c r="V9" s="94">
        <f t="shared" si="2"/>
        <v>25.168873052903397</v>
      </c>
      <c r="W9" s="94">
        <f t="shared" si="2"/>
        <v>25.05521641602903</v>
      </c>
      <c r="X9" s="94">
        <f t="shared" si="2"/>
        <v>24.181027330694292</v>
      </c>
      <c r="Y9" s="94">
        <f t="shared" si="2"/>
        <v>21.925235714361673</v>
      </c>
      <c r="Z9" s="94">
        <f t="shared" si="2"/>
        <v>21.507452874847573</v>
      </c>
      <c r="AA9" s="94">
        <f t="shared" si="2"/>
        <v>23.964615079483593</v>
      </c>
      <c r="AB9" s="94">
        <f t="shared" si="1"/>
        <v>161.51684416578271</v>
      </c>
      <c r="AC9" s="94">
        <f t="shared" si="2"/>
        <v>24.822108904273023</v>
      </c>
      <c r="AD9" s="94">
        <f>+AD7/AD8*100</f>
        <v>23.51039594666366</v>
      </c>
      <c r="AF9" s="84"/>
      <c r="AG9" s="84"/>
      <c r="AI9" s="139"/>
      <c r="AJ9" s="139"/>
    </row>
    <row r="10" spans="2:36" hidden="1" x14ac:dyDescent="0.2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F10" s="84"/>
      <c r="AG10" s="84"/>
      <c r="AI10" s="139"/>
      <c r="AJ10" s="139"/>
    </row>
    <row r="11" spans="2:36" hidden="1" x14ac:dyDescent="0.25">
      <c r="B11" s="59" t="s">
        <v>71</v>
      </c>
      <c r="C11" s="63" t="s">
        <v>84</v>
      </c>
      <c r="D11" s="64">
        <v>2011</v>
      </c>
      <c r="E11" s="65">
        <v>10619</v>
      </c>
      <c r="F11" s="65">
        <v>357314</v>
      </c>
      <c r="G11" s="65">
        <v>769741</v>
      </c>
      <c r="H11" s="65">
        <v>126533</v>
      </c>
      <c r="I11" s="65">
        <v>87595</v>
      </c>
      <c r="J11" s="65">
        <v>83726</v>
      </c>
      <c r="K11" s="65">
        <v>398586</v>
      </c>
      <c r="L11" s="65">
        <v>379279</v>
      </c>
      <c r="M11" s="65">
        <v>318568</v>
      </c>
      <c r="N11" s="65">
        <v>135051</v>
      </c>
      <c r="O11" s="65">
        <v>71403</v>
      </c>
      <c r="P11" s="65">
        <v>465220</v>
      </c>
      <c r="Q11" s="65">
        <v>109784</v>
      </c>
      <c r="R11" s="65">
        <v>406759</v>
      </c>
      <c r="S11" s="65">
        <v>24912</v>
      </c>
      <c r="T11" s="65">
        <v>293442</v>
      </c>
      <c r="U11" s="65">
        <v>44589</v>
      </c>
      <c r="V11" s="65">
        <v>135943</v>
      </c>
      <c r="W11" s="65">
        <v>350115</v>
      </c>
      <c r="X11" s="65">
        <v>129222</v>
      </c>
      <c r="Y11" s="65">
        <f>+E11+F11+G11+H11</f>
        <v>1264207</v>
      </c>
      <c r="Z11" s="65">
        <f>+I11+J11+K11+L11</f>
        <v>949186</v>
      </c>
      <c r="AA11" s="65">
        <f>+M11+N11+O11+P11</f>
        <v>990242</v>
      </c>
      <c r="AB11" s="65">
        <f t="shared" ref="AB11:AB14" si="3">+Q11+R11+S11+T11+U11+V11</f>
        <v>1015429</v>
      </c>
      <c r="AC11" s="65">
        <f>+X11+W11</f>
        <v>479337</v>
      </c>
      <c r="AD11" s="65">
        <f t="shared" ref="AD11:AD13" si="4">SUM(Y11:AC11)</f>
        <v>4698401</v>
      </c>
      <c r="AF11" s="84"/>
      <c r="AG11" s="84"/>
      <c r="AI11" s="139"/>
      <c r="AJ11" s="139"/>
    </row>
    <row r="12" spans="2:36" hidden="1" x14ac:dyDescent="0.25">
      <c r="B12" s="69" t="s">
        <v>72</v>
      </c>
      <c r="C12" s="63" t="s">
        <v>84</v>
      </c>
      <c r="D12" s="67">
        <v>2011</v>
      </c>
      <c r="E12" s="68">
        <v>3381</v>
      </c>
      <c r="F12" s="68">
        <v>112555</v>
      </c>
      <c r="G12" s="68">
        <v>193903</v>
      </c>
      <c r="H12" s="68">
        <v>41389</v>
      </c>
      <c r="I12" s="68">
        <v>22844</v>
      </c>
      <c r="J12" s="68">
        <v>26169</v>
      </c>
      <c r="K12" s="68">
        <v>110447</v>
      </c>
      <c r="L12" s="68">
        <v>98551</v>
      </c>
      <c r="M12" s="68">
        <v>100351</v>
      </c>
      <c r="N12" s="68">
        <v>42830</v>
      </c>
      <c r="O12" s="68">
        <v>25078</v>
      </c>
      <c r="P12" s="68">
        <v>143012</v>
      </c>
      <c r="Q12" s="68">
        <v>42075</v>
      </c>
      <c r="R12" s="68">
        <v>149471</v>
      </c>
      <c r="S12" s="68">
        <v>10716</v>
      </c>
      <c r="T12" s="68">
        <v>93766</v>
      </c>
      <c r="U12" s="68">
        <v>17147</v>
      </c>
      <c r="V12" s="68">
        <v>45582</v>
      </c>
      <c r="W12" s="68">
        <v>115404</v>
      </c>
      <c r="X12" s="68">
        <v>41045</v>
      </c>
      <c r="Y12" s="68">
        <f>+E12+F12+G12+H12</f>
        <v>351228</v>
      </c>
      <c r="Z12" s="68">
        <f>+I12+J12+K12+L12</f>
        <v>258011</v>
      </c>
      <c r="AA12" s="68">
        <f>+M12+N12+O12+P12</f>
        <v>311271</v>
      </c>
      <c r="AB12" s="68">
        <f t="shared" si="3"/>
        <v>358757</v>
      </c>
      <c r="AC12" s="68">
        <f>+X12+W12</f>
        <v>156449</v>
      </c>
      <c r="AD12" s="68">
        <f t="shared" si="4"/>
        <v>1435716</v>
      </c>
      <c r="AF12" s="84"/>
      <c r="AG12" s="84"/>
      <c r="AI12" s="139"/>
      <c r="AJ12" s="139"/>
    </row>
    <row r="13" spans="2:36" hidden="1" x14ac:dyDescent="0.25">
      <c r="B13" s="87" t="s">
        <v>73</v>
      </c>
      <c r="C13" s="88" t="s">
        <v>84</v>
      </c>
      <c r="D13" s="89">
        <v>2011</v>
      </c>
      <c r="E13" s="90">
        <f t="shared" ref="E13:AA13" si="5">+E12+E11</f>
        <v>14000</v>
      </c>
      <c r="F13" s="90">
        <f t="shared" si="5"/>
        <v>469869</v>
      </c>
      <c r="G13" s="90">
        <f t="shared" si="5"/>
        <v>963644</v>
      </c>
      <c r="H13" s="90">
        <f t="shared" si="5"/>
        <v>167922</v>
      </c>
      <c r="I13" s="90">
        <f t="shared" si="5"/>
        <v>110439</v>
      </c>
      <c r="J13" s="90">
        <f t="shared" si="5"/>
        <v>109895</v>
      </c>
      <c r="K13" s="90">
        <f t="shared" si="5"/>
        <v>509033</v>
      </c>
      <c r="L13" s="90">
        <f t="shared" si="5"/>
        <v>477830</v>
      </c>
      <c r="M13" s="90">
        <f t="shared" si="5"/>
        <v>418919</v>
      </c>
      <c r="N13" s="90">
        <f t="shared" si="5"/>
        <v>177881</v>
      </c>
      <c r="O13" s="90">
        <f t="shared" si="5"/>
        <v>96481</v>
      </c>
      <c r="P13" s="90">
        <f t="shared" si="5"/>
        <v>608232</v>
      </c>
      <c r="Q13" s="90">
        <f t="shared" si="5"/>
        <v>151859</v>
      </c>
      <c r="R13" s="90">
        <f t="shared" si="5"/>
        <v>556230</v>
      </c>
      <c r="S13" s="90">
        <f t="shared" si="5"/>
        <v>35628</v>
      </c>
      <c r="T13" s="90">
        <f t="shared" si="5"/>
        <v>387208</v>
      </c>
      <c r="U13" s="90">
        <f t="shared" si="5"/>
        <v>61736</v>
      </c>
      <c r="V13" s="90">
        <f t="shared" si="5"/>
        <v>181525</v>
      </c>
      <c r="W13" s="90">
        <f t="shared" si="5"/>
        <v>465519</v>
      </c>
      <c r="X13" s="90">
        <f t="shared" si="5"/>
        <v>170267</v>
      </c>
      <c r="Y13" s="90">
        <f t="shared" si="5"/>
        <v>1615435</v>
      </c>
      <c r="Z13" s="90">
        <f t="shared" si="5"/>
        <v>1207197</v>
      </c>
      <c r="AA13" s="90">
        <f t="shared" si="5"/>
        <v>1301513</v>
      </c>
      <c r="AB13" s="90">
        <f t="shared" si="3"/>
        <v>1374186</v>
      </c>
      <c r="AC13" s="90">
        <f>+X13+W13</f>
        <v>635786</v>
      </c>
      <c r="AD13" s="90">
        <f t="shared" si="4"/>
        <v>6134117</v>
      </c>
      <c r="AF13" s="84"/>
      <c r="AG13" s="84"/>
      <c r="AI13" s="139"/>
      <c r="AJ13" s="139"/>
    </row>
    <row r="14" spans="2:36" hidden="1" x14ac:dyDescent="0.25">
      <c r="B14" s="75" t="s">
        <v>74</v>
      </c>
      <c r="C14" s="92" t="s">
        <v>37</v>
      </c>
      <c r="D14" s="93">
        <v>2012</v>
      </c>
      <c r="E14" s="94">
        <f>+E12/E13*100</f>
        <v>24.15</v>
      </c>
      <c r="F14" s="94">
        <f t="shared" ref="F14:AD14" si="6">+F12/F13*100</f>
        <v>23.954549033879655</v>
      </c>
      <c r="G14" s="94">
        <f t="shared" si="6"/>
        <v>20.121849977792632</v>
      </c>
      <c r="H14" s="94">
        <f t="shared" si="6"/>
        <v>24.647753123473993</v>
      </c>
      <c r="I14" s="94">
        <f t="shared" si="6"/>
        <v>20.68472188266826</v>
      </c>
      <c r="J14" s="94">
        <f t="shared" si="6"/>
        <v>23.812730333500159</v>
      </c>
      <c r="K14" s="94">
        <f t="shared" si="6"/>
        <v>21.697414509471884</v>
      </c>
      <c r="L14" s="94">
        <f t="shared" si="6"/>
        <v>20.624699160789405</v>
      </c>
      <c r="M14" s="94">
        <f t="shared" si="6"/>
        <v>23.954750202306414</v>
      </c>
      <c r="N14" s="94">
        <f t="shared" si="6"/>
        <v>24.077894772347804</v>
      </c>
      <c r="O14" s="94">
        <f t="shared" si="6"/>
        <v>25.992682497071961</v>
      </c>
      <c r="P14" s="94">
        <f t="shared" si="6"/>
        <v>23.512738560286206</v>
      </c>
      <c r="Q14" s="94">
        <f t="shared" si="6"/>
        <v>27.706622590692682</v>
      </c>
      <c r="R14" s="94">
        <f t="shared" si="6"/>
        <v>26.872157201157794</v>
      </c>
      <c r="S14" s="94">
        <f t="shared" si="6"/>
        <v>30.077467160660156</v>
      </c>
      <c r="T14" s="94">
        <f t="shared" si="6"/>
        <v>24.215925290799778</v>
      </c>
      <c r="U14" s="94">
        <f t="shared" si="6"/>
        <v>27.774718154723338</v>
      </c>
      <c r="V14" s="94">
        <f t="shared" si="6"/>
        <v>25.110590827709682</v>
      </c>
      <c r="W14" s="94">
        <f t="shared" si="6"/>
        <v>24.790395236284663</v>
      </c>
      <c r="X14" s="94">
        <f t="shared" si="6"/>
        <v>24.106256643976813</v>
      </c>
      <c r="Y14" s="94">
        <f t="shared" si="6"/>
        <v>21.742007570716247</v>
      </c>
      <c r="Z14" s="94">
        <f t="shared" si="6"/>
        <v>21.372733696322971</v>
      </c>
      <c r="AA14" s="94">
        <f t="shared" si="6"/>
        <v>23.916088429389486</v>
      </c>
      <c r="AB14" s="94">
        <f t="shared" si="3"/>
        <v>161.75748122574342</v>
      </c>
      <c r="AC14" s="94">
        <f t="shared" si="6"/>
        <v>24.607179145184073</v>
      </c>
      <c r="AD14" s="94">
        <f t="shared" si="6"/>
        <v>23.405422491941383</v>
      </c>
      <c r="AF14" s="84"/>
      <c r="AG14" s="84"/>
      <c r="AI14" s="139"/>
      <c r="AJ14" s="139"/>
    </row>
    <row r="15" spans="2:36" hidden="1" x14ac:dyDescent="0.2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F15" s="84"/>
      <c r="AG15" s="84"/>
      <c r="AI15" s="139"/>
      <c r="AJ15" s="139"/>
    </row>
    <row r="16" spans="2:36" hidden="1" x14ac:dyDescent="0.25">
      <c r="B16" s="59" t="s">
        <v>75</v>
      </c>
      <c r="C16" s="70" t="s">
        <v>37</v>
      </c>
      <c r="D16" s="64" t="s">
        <v>76</v>
      </c>
      <c r="E16" s="71">
        <f>+(E7-E12)/E12*100</f>
        <v>-0.50280981958000592</v>
      </c>
      <c r="F16" s="71">
        <f t="shared" ref="F16:AA16" si="7">+(F7-F12)/F12*100</f>
        <v>-0.80760517080538408</v>
      </c>
      <c r="G16" s="71">
        <f t="shared" si="7"/>
        <v>0.1763768482179234</v>
      </c>
      <c r="H16" s="71">
        <f t="shared" si="7"/>
        <v>-0.32858972190678681</v>
      </c>
      <c r="I16" s="71">
        <f t="shared" si="7"/>
        <v>-7.4417790229381886E-2</v>
      </c>
      <c r="J16" s="71">
        <f t="shared" si="7"/>
        <v>-0.55791203332186934</v>
      </c>
      <c r="K16" s="71">
        <f t="shared" si="7"/>
        <v>-0.63107191684699449</v>
      </c>
      <c r="L16" s="71">
        <f t="shared" si="7"/>
        <v>2.0294060943065011E-3</v>
      </c>
      <c r="M16" s="71">
        <f t="shared" si="7"/>
        <v>0.51020916582794396</v>
      </c>
      <c r="N16" s="71">
        <f t="shared" si="7"/>
        <v>-3.9691804809712815E-2</v>
      </c>
      <c r="O16" s="71">
        <f t="shared" si="7"/>
        <v>0.12361432331126883</v>
      </c>
      <c r="P16" s="71">
        <f t="shared" si="7"/>
        <v>0.80342908287416437</v>
      </c>
      <c r="Q16" s="71">
        <f t="shared" si="7"/>
        <v>-1.0552584670231731</v>
      </c>
      <c r="R16" s="71">
        <f t="shared" si="7"/>
        <v>-5.0176957403108298E-2</v>
      </c>
      <c r="S16" s="71">
        <f t="shared" si="7"/>
        <v>-1.6703994027622249</v>
      </c>
      <c r="T16" s="71">
        <f t="shared" si="7"/>
        <v>-0.23889256233602796</v>
      </c>
      <c r="U16" s="71">
        <f t="shared" si="7"/>
        <v>-1.3938298244590892</v>
      </c>
      <c r="V16" s="71">
        <f t="shared" si="7"/>
        <v>-0.35540344872976176</v>
      </c>
      <c r="W16" s="71">
        <f t="shared" si="7"/>
        <v>0.75647291255069149</v>
      </c>
      <c r="X16" s="71">
        <f t="shared" si="7"/>
        <v>-0.58472408332318182</v>
      </c>
      <c r="Y16" s="71">
        <f t="shared" si="7"/>
        <v>-0.20499504595305612</v>
      </c>
      <c r="Z16" s="71">
        <f t="shared" si="7"/>
        <v>-0.33254396130397545</v>
      </c>
      <c r="AA16" s="71">
        <f t="shared" si="7"/>
        <v>0.53811630379958297</v>
      </c>
      <c r="AB16" s="71">
        <f>+(AB7-AB12)/AB12*100</f>
        <v>-0.36877329222844435</v>
      </c>
      <c r="AC16" s="71">
        <f>+(AC7-AC12)/AC12*100</f>
        <v>0.40460469545986233</v>
      </c>
      <c r="AD16" s="71">
        <f>+(AD7-AD12)/AD12*100</f>
        <v>-4.1303433269532418E-2</v>
      </c>
      <c r="AF16" s="84"/>
      <c r="AG16" s="84"/>
      <c r="AI16" s="139">
        <f>MIN(E16:AD16)</f>
        <v>-1.6703994027622249</v>
      </c>
      <c r="AJ16" s="139">
        <f>MAX(E16:AD16)</f>
        <v>0.80342908287416437</v>
      </c>
    </row>
    <row r="17" spans="2:36" hidden="1" x14ac:dyDescent="0.25">
      <c r="B17" s="59" t="s">
        <v>77</v>
      </c>
      <c r="C17" s="70" t="s">
        <v>37</v>
      </c>
      <c r="D17" s="64" t="s">
        <v>76</v>
      </c>
      <c r="E17" s="71">
        <f>+(E6-E11)/E11*100</f>
        <v>-0.24484414728317169</v>
      </c>
      <c r="F17" s="71">
        <f t="shared" ref="F17:AA17" si="8">+(F6-F11)/F11*100</f>
        <v>-1.4096844791975685</v>
      </c>
      <c r="G17" s="71">
        <f t="shared" si="8"/>
        <v>-1.4085257248866827</v>
      </c>
      <c r="H17" s="71">
        <f t="shared" si="8"/>
        <v>-0.12565891901717338</v>
      </c>
      <c r="I17" s="71">
        <f t="shared" si="8"/>
        <v>-0.4509389805354187</v>
      </c>
      <c r="J17" s="71">
        <f t="shared" si="8"/>
        <v>-0.7333444808064401</v>
      </c>
      <c r="K17" s="71">
        <f t="shared" si="8"/>
        <v>-1.6021636484974386</v>
      </c>
      <c r="L17" s="71">
        <f t="shared" si="8"/>
        <v>-0.86954458327510886</v>
      </c>
      <c r="M17" s="71">
        <f t="shared" si="8"/>
        <v>-0.51574546093769613</v>
      </c>
      <c r="N17" s="71">
        <f t="shared" si="8"/>
        <v>-0.62050632723933918</v>
      </c>
      <c r="O17" s="71">
        <f t="shared" si="8"/>
        <v>-7.0025068974692947E-2</v>
      </c>
      <c r="P17" s="71">
        <f t="shared" si="8"/>
        <v>1.11990026224152</v>
      </c>
      <c r="Q17" s="71">
        <f t="shared" si="8"/>
        <v>-1.081214020257961</v>
      </c>
      <c r="R17" s="71">
        <f t="shared" si="8"/>
        <v>0.86341052072603197</v>
      </c>
      <c r="S17" s="71">
        <f t="shared" si="8"/>
        <v>-0.72655748233782913</v>
      </c>
      <c r="T17" s="71">
        <f t="shared" si="8"/>
        <v>-0.79538716339174353</v>
      </c>
      <c r="U17" s="71">
        <f t="shared" si="8"/>
        <v>-1.2559151360200946</v>
      </c>
      <c r="V17" s="71">
        <f t="shared" si="8"/>
        <v>-0.6635133842860611</v>
      </c>
      <c r="W17" s="71">
        <f t="shared" si="8"/>
        <v>-0.65949759364780147</v>
      </c>
      <c r="X17" s="71">
        <f t="shared" si="8"/>
        <v>-0.98976954388571603</v>
      </c>
      <c r="Y17" s="71">
        <f t="shared" si="8"/>
        <v>-1.2706779823240972</v>
      </c>
      <c r="Z17" s="71">
        <f t="shared" si="8"/>
        <v>-1.1265442178877481</v>
      </c>
      <c r="AA17" s="71">
        <f t="shared" si="8"/>
        <v>0.27053992862350817</v>
      </c>
      <c r="AB17" s="71">
        <f>+(AB6-AB11)/AB11*100</f>
        <v>-0.16268985817816903</v>
      </c>
      <c r="AC17" s="71">
        <f>+(AC6-AC11)/AC11*100</f>
        <v>-0.74853391246659451</v>
      </c>
      <c r="AD17" s="71">
        <f>+(AD6-AD11)/AD11*100</f>
        <v>-0.62399952664747005</v>
      </c>
      <c r="AF17" s="84"/>
      <c r="AG17" s="84"/>
      <c r="AI17" s="139">
        <f>MIN(E17:AD17)</f>
        <v>-1.6021636484974386</v>
      </c>
      <c r="AJ17" s="139">
        <f>MAX(E17:AD17)</f>
        <v>1.11990026224152</v>
      </c>
    </row>
    <row r="18" spans="2:36" ht="15.75" hidden="1" thickBot="1" x14ac:dyDescent="0.3">
      <c r="B18" s="72"/>
      <c r="C18" s="72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F18" s="84"/>
      <c r="AG18" s="84"/>
      <c r="AI18" s="84"/>
      <c r="AJ18" s="84"/>
    </row>
    <row r="19" spans="2:36" hidden="1" x14ac:dyDescent="0.25">
      <c r="B19" s="96" t="s">
        <v>86</v>
      </c>
      <c r="C19" s="72"/>
      <c r="D19" s="72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F19" s="84"/>
      <c r="AG19" s="84"/>
      <c r="AI19" s="84"/>
      <c r="AJ19" s="84"/>
    </row>
    <row r="20" spans="2:36" ht="25.5" hidden="1" x14ac:dyDescent="0.25">
      <c r="B20" s="59" t="s">
        <v>78</v>
      </c>
      <c r="C20" s="53" t="s">
        <v>84</v>
      </c>
      <c r="D20" s="53" t="s">
        <v>87</v>
      </c>
      <c r="E20" s="81">
        <v>254</v>
      </c>
      <c r="F20" s="81">
        <v>9965</v>
      </c>
      <c r="G20" s="81">
        <v>40556</v>
      </c>
      <c r="H20" s="81">
        <v>4316</v>
      </c>
      <c r="I20" s="81">
        <v>1585</v>
      </c>
      <c r="J20" s="81">
        <v>2953</v>
      </c>
      <c r="K20" s="81">
        <v>15212</v>
      </c>
      <c r="L20" s="81">
        <v>14753</v>
      </c>
      <c r="M20" s="81">
        <v>15105</v>
      </c>
      <c r="N20" s="81">
        <v>5464</v>
      </c>
      <c r="O20" s="81">
        <v>3042</v>
      </c>
      <c r="P20" s="81">
        <v>39935</v>
      </c>
      <c r="Q20" s="81">
        <v>4901</v>
      </c>
      <c r="R20" s="81">
        <v>21114</v>
      </c>
      <c r="S20" s="81">
        <v>924</v>
      </c>
      <c r="T20" s="81">
        <v>11561</v>
      </c>
      <c r="U20" s="81">
        <v>1353</v>
      </c>
      <c r="V20" s="81">
        <v>4428</v>
      </c>
      <c r="W20" s="81">
        <v>13515</v>
      </c>
      <c r="X20" s="81">
        <v>5042</v>
      </c>
      <c r="Y20" s="83">
        <f t="shared" ref="Y20:Y25" si="9">+E20+F20+G20+H20</f>
        <v>55091</v>
      </c>
      <c r="Z20" s="83">
        <f t="shared" ref="Z20:Z25" si="10">+I20+J20+K20+L20</f>
        <v>34503</v>
      </c>
      <c r="AA20" s="83">
        <f t="shared" ref="AA20:AA25" si="11">+M20+N20+O20+P20</f>
        <v>63546</v>
      </c>
      <c r="AB20" s="83">
        <f t="shared" ref="AB20:AB26" si="12">+Q20+R20+S20+T20+U20+V20</f>
        <v>44281</v>
      </c>
      <c r="AC20" s="83">
        <f t="shared" ref="AC20:AC25" si="13">+X20+W20</f>
        <v>18557</v>
      </c>
      <c r="AD20" s="83">
        <f>SUM(Y20:AC20)</f>
        <v>215978</v>
      </c>
      <c r="AF20" s="84"/>
      <c r="AG20" s="84"/>
      <c r="AI20" s="84"/>
      <c r="AJ20" s="84"/>
    </row>
    <row r="21" spans="2:36" ht="25.5" hidden="1" x14ac:dyDescent="0.25">
      <c r="B21" s="59" t="s">
        <v>79</v>
      </c>
      <c r="C21" s="53" t="s">
        <v>84</v>
      </c>
      <c r="D21" s="53" t="s">
        <v>87</v>
      </c>
      <c r="E21" s="81">
        <v>968</v>
      </c>
      <c r="F21" s="81">
        <v>31166</v>
      </c>
      <c r="G21" s="81">
        <v>53765</v>
      </c>
      <c r="H21" s="81">
        <v>11707</v>
      </c>
      <c r="I21" s="81">
        <v>7189</v>
      </c>
      <c r="J21" s="81">
        <v>5347</v>
      </c>
      <c r="K21" s="81">
        <v>30936</v>
      </c>
      <c r="L21" s="81">
        <v>22780</v>
      </c>
      <c r="M21" s="81">
        <v>24828</v>
      </c>
      <c r="N21" s="81">
        <v>9071</v>
      </c>
      <c r="O21" s="81">
        <v>5936</v>
      </c>
      <c r="P21" s="81">
        <v>24522</v>
      </c>
      <c r="Q21" s="81">
        <v>7563</v>
      </c>
      <c r="R21" s="81">
        <v>36707</v>
      </c>
      <c r="S21" s="81">
        <v>1128</v>
      </c>
      <c r="T21" s="81">
        <v>13060</v>
      </c>
      <c r="U21" s="81">
        <v>1691</v>
      </c>
      <c r="V21" s="81">
        <v>7070</v>
      </c>
      <c r="W21" s="81">
        <v>15708</v>
      </c>
      <c r="X21" s="81">
        <v>8106</v>
      </c>
      <c r="Y21" s="83">
        <f t="shared" si="9"/>
        <v>97606</v>
      </c>
      <c r="Z21" s="83">
        <f t="shared" si="10"/>
        <v>66252</v>
      </c>
      <c r="AA21" s="83">
        <f t="shared" si="11"/>
        <v>64357</v>
      </c>
      <c r="AB21" s="83">
        <f t="shared" si="12"/>
        <v>67219</v>
      </c>
      <c r="AC21" s="83">
        <f t="shared" si="13"/>
        <v>23814</v>
      </c>
      <c r="AD21" s="83">
        <f t="shared" ref="AD21:AD25" si="14">SUM(Y21:AC21)</f>
        <v>319248</v>
      </c>
      <c r="AF21" s="84"/>
      <c r="AG21" s="84"/>
      <c r="AI21" s="84"/>
      <c r="AJ21" s="84"/>
    </row>
    <row r="22" spans="2:36" ht="25.5" hidden="1" x14ac:dyDescent="0.25">
      <c r="B22" s="59" t="s">
        <v>80</v>
      </c>
      <c r="C22" s="53" t="s">
        <v>84</v>
      </c>
      <c r="D22" s="53" t="s">
        <v>87</v>
      </c>
      <c r="E22" s="81">
        <v>2069</v>
      </c>
      <c r="F22" s="81">
        <v>68836</v>
      </c>
      <c r="G22" s="81">
        <v>95957</v>
      </c>
      <c r="H22" s="81">
        <v>24586</v>
      </c>
      <c r="I22" s="81">
        <v>13768</v>
      </c>
      <c r="J22" s="81">
        <v>17395</v>
      </c>
      <c r="K22" s="81">
        <v>62322</v>
      </c>
      <c r="L22" s="81">
        <v>59363</v>
      </c>
      <c r="M22" s="81">
        <v>59328</v>
      </c>
      <c r="N22" s="81">
        <v>27620</v>
      </c>
      <c r="O22" s="81">
        <v>15730</v>
      </c>
      <c r="P22" s="81">
        <v>74552</v>
      </c>
      <c r="Q22" s="81">
        <v>28361</v>
      </c>
      <c r="R22" s="81">
        <v>87755</v>
      </c>
      <c r="S22" s="81">
        <v>8260</v>
      </c>
      <c r="T22" s="81">
        <v>65874</v>
      </c>
      <c r="U22" s="81">
        <v>13241</v>
      </c>
      <c r="V22" s="81">
        <v>32566</v>
      </c>
      <c r="W22" s="81">
        <v>80429</v>
      </c>
      <c r="X22" s="81">
        <v>26218</v>
      </c>
      <c r="Y22" s="83">
        <f t="shared" si="9"/>
        <v>191448</v>
      </c>
      <c r="Z22" s="83">
        <f t="shared" si="10"/>
        <v>152848</v>
      </c>
      <c r="AA22" s="83">
        <f t="shared" si="11"/>
        <v>177230</v>
      </c>
      <c r="AB22" s="83">
        <f t="shared" si="12"/>
        <v>236057</v>
      </c>
      <c r="AC22" s="83">
        <f t="shared" si="13"/>
        <v>106647</v>
      </c>
      <c r="AD22" s="83">
        <f t="shared" si="14"/>
        <v>864230</v>
      </c>
      <c r="AF22" s="84"/>
      <c r="AG22" s="84"/>
      <c r="AI22" s="84"/>
      <c r="AJ22" s="84"/>
    </row>
    <row r="23" spans="2:36" ht="25.5" hidden="1" x14ac:dyDescent="0.25">
      <c r="B23" s="59" t="s">
        <v>81</v>
      </c>
      <c r="C23" s="53" t="s">
        <v>84</v>
      </c>
      <c r="D23" s="53" t="s">
        <v>87</v>
      </c>
      <c r="E23" s="81">
        <v>57</v>
      </c>
      <c r="F23" s="81">
        <v>1298</v>
      </c>
      <c r="G23" s="81">
        <v>3048</v>
      </c>
      <c r="H23" s="81">
        <v>493</v>
      </c>
      <c r="I23" s="81">
        <v>198</v>
      </c>
      <c r="J23" s="81">
        <v>242</v>
      </c>
      <c r="K23" s="81">
        <v>1042</v>
      </c>
      <c r="L23" s="81">
        <v>1285</v>
      </c>
      <c r="M23" s="81">
        <v>1212</v>
      </c>
      <c r="N23" s="81">
        <v>584</v>
      </c>
      <c r="O23" s="81">
        <v>334</v>
      </c>
      <c r="P23" s="81">
        <v>4363</v>
      </c>
      <c r="Q23" s="81">
        <v>695</v>
      </c>
      <c r="R23" s="81">
        <v>3198</v>
      </c>
      <c r="S23" s="81">
        <v>200</v>
      </c>
      <c r="T23" s="81">
        <v>2724</v>
      </c>
      <c r="U23" s="81">
        <v>555</v>
      </c>
      <c r="V23" s="81">
        <v>1151</v>
      </c>
      <c r="W23" s="81">
        <v>5727</v>
      </c>
      <c r="X23" s="81">
        <v>1297</v>
      </c>
      <c r="Y23" s="83">
        <f t="shared" si="9"/>
        <v>4896</v>
      </c>
      <c r="Z23" s="83">
        <f t="shared" si="10"/>
        <v>2767</v>
      </c>
      <c r="AA23" s="83">
        <f t="shared" si="11"/>
        <v>6493</v>
      </c>
      <c r="AB23" s="83">
        <f t="shared" si="12"/>
        <v>8523</v>
      </c>
      <c r="AC23" s="83">
        <f t="shared" si="13"/>
        <v>7024</v>
      </c>
      <c r="AD23" s="83">
        <f t="shared" si="14"/>
        <v>29703</v>
      </c>
      <c r="AF23" s="84"/>
      <c r="AG23" s="84"/>
      <c r="AI23" s="84"/>
      <c r="AJ23" s="84"/>
    </row>
    <row r="24" spans="2:36" ht="25.5" hidden="1" x14ac:dyDescent="0.25">
      <c r="B24" s="59" t="s">
        <v>82</v>
      </c>
      <c r="C24" s="53" t="s">
        <v>84</v>
      </c>
      <c r="D24" s="53" t="s">
        <v>87</v>
      </c>
      <c r="E24" s="81">
        <v>2</v>
      </c>
      <c r="F24" s="81">
        <v>92</v>
      </c>
      <c r="G24" s="81">
        <v>112</v>
      </c>
      <c r="H24" s="81">
        <v>76</v>
      </c>
      <c r="I24" s="81">
        <v>9</v>
      </c>
      <c r="J24" s="81">
        <v>15</v>
      </c>
      <c r="K24" s="81">
        <v>45</v>
      </c>
      <c r="L24" s="81">
        <v>100</v>
      </c>
      <c r="M24" s="81">
        <v>85</v>
      </c>
      <c r="N24" s="81">
        <v>22</v>
      </c>
      <c r="O24" s="81">
        <v>27</v>
      </c>
      <c r="P24" s="81">
        <v>210</v>
      </c>
      <c r="Q24" s="81">
        <v>31</v>
      </c>
      <c r="R24" s="81">
        <v>95</v>
      </c>
      <c r="S24" s="81">
        <v>9</v>
      </c>
      <c r="T24" s="81">
        <v>74</v>
      </c>
      <c r="U24" s="81">
        <v>15</v>
      </c>
      <c r="V24" s="81">
        <v>29</v>
      </c>
      <c r="W24" s="81">
        <v>108</v>
      </c>
      <c r="X24" s="81">
        <v>45</v>
      </c>
      <c r="Y24" s="83">
        <f t="shared" si="9"/>
        <v>282</v>
      </c>
      <c r="Z24" s="83">
        <f t="shared" si="10"/>
        <v>169</v>
      </c>
      <c r="AA24" s="83">
        <f t="shared" si="11"/>
        <v>344</v>
      </c>
      <c r="AB24" s="83">
        <f t="shared" si="12"/>
        <v>253</v>
      </c>
      <c r="AC24" s="83">
        <f t="shared" si="13"/>
        <v>153</v>
      </c>
      <c r="AD24" s="83">
        <f t="shared" si="14"/>
        <v>1201</v>
      </c>
      <c r="AF24" s="84"/>
      <c r="AG24" s="84"/>
      <c r="AI24" s="84"/>
      <c r="AJ24" s="84"/>
    </row>
    <row r="25" spans="2:36" ht="25.5" hidden="1" x14ac:dyDescent="0.25">
      <c r="B25" s="59" t="s">
        <v>83</v>
      </c>
      <c r="C25" s="53" t="s">
        <v>84</v>
      </c>
      <c r="D25" s="53" t="s">
        <v>87</v>
      </c>
      <c r="E25" s="81">
        <v>14</v>
      </c>
      <c r="F25" s="81">
        <v>289</v>
      </c>
      <c r="G25" s="81">
        <v>807</v>
      </c>
      <c r="H25" s="81">
        <v>75</v>
      </c>
      <c r="I25" s="81">
        <v>78</v>
      </c>
      <c r="J25" s="81">
        <v>71</v>
      </c>
      <c r="K25" s="81">
        <v>193</v>
      </c>
      <c r="L25" s="81">
        <v>272</v>
      </c>
      <c r="M25" s="81">
        <v>305</v>
      </c>
      <c r="N25" s="81">
        <v>52</v>
      </c>
      <c r="O25" s="81">
        <v>40</v>
      </c>
      <c r="P25" s="81">
        <v>579</v>
      </c>
      <c r="Q25" s="81">
        <v>80</v>
      </c>
      <c r="R25" s="81">
        <v>527</v>
      </c>
      <c r="S25" s="81">
        <v>16</v>
      </c>
      <c r="T25" s="81">
        <v>249</v>
      </c>
      <c r="U25" s="81">
        <v>53</v>
      </c>
      <c r="V25" s="81">
        <v>176</v>
      </c>
      <c r="W25" s="81">
        <v>790</v>
      </c>
      <c r="X25" s="81">
        <v>97</v>
      </c>
      <c r="Y25" s="83">
        <f t="shared" si="9"/>
        <v>1185</v>
      </c>
      <c r="Z25" s="83">
        <f t="shared" si="10"/>
        <v>614</v>
      </c>
      <c r="AA25" s="83">
        <f t="shared" si="11"/>
        <v>976</v>
      </c>
      <c r="AB25" s="83">
        <f t="shared" si="12"/>
        <v>1101</v>
      </c>
      <c r="AC25" s="83">
        <f t="shared" si="13"/>
        <v>887</v>
      </c>
      <c r="AD25" s="83">
        <f t="shared" si="14"/>
        <v>4763</v>
      </c>
      <c r="AF25" s="84"/>
      <c r="AG25" s="84"/>
      <c r="AI25" s="84"/>
      <c r="AJ25" s="84"/>
    </row>
    <row r="26" spans="2:36" hidden="1" x14ac:dyDescent="0.25">
      <c r="B26" s="98" t="s">
        <v>88</v>
      </c>
      <c r="C26" s="99" t="s">
        <v>84</v>
      </c>
      <c r="D26" s="99" t="s">
        <v>87</v>
      </c>
      <c r="E26" s="100">
        <f>SUM(E20:E25)</f>
        <v>3364</v>
      </c>
      <c r="F26" s="100">
        <f t="shared" ref="F26:AD26" si="15">SUM(F20:F25)</f>
        <v>111646</v>
      </c>
      <c r="G26" s="100">
        <f t="shared" si="15"/>
        <v>194245</v>
      </c>
      <c r="H26" s="100">
        <f t="shared" si="15"/>
        <v>41253</v>
      </c>
      <c r="I26" s="100">
        <f t="shared" si="15"/>
        <v>22827</v>
      </c>
      <c r="J26" s="100">
        <f t="shared" si="15"/>
        <v>26023</v>
      </c>
      <c r="K26" s="100">
        <f t="shared" si="15"/>
        <v>109750</v>
      </c>
      <c r="L26" s="100">
        <f t="shared" si="15"/>
        <v>98553</v>
      </c>
      <c r="M26" s="100">
        <f t="shared" si="15"/>
        <v>100863</v>
      </c>
      <c r="N26" s="100">
        <f t="shared" si="15"/>
        <v>42813</v>
      </c>
      <c r="O26" s="100">
        <f t="shared" si="15"/>
        <v>25109</v>
      </c>
      <c r="P26" s="100">
        <f t="shared" si="15"/>
        <v>144161</v>
      </c>
      <c r="Q26" s="100">
        <f t="shared" si="15"/>
        <v>41631</v>
      </c>
      <c r="R26" s="100">
        <f t="shared" si="15"/>
        <v>149396</v>
      </c>
      <c r="S26" s="100">
        <f t="shared" si="15"/>
        <v>10537</v>
      </c>
      <c r="T26" s="100">
        <f t="shared" si="15"/>
        <v>93542</v>
      </c>
      <c r="U26" s="100">
        <f t="shared" si="15"/>
        <v>16908</v>
      </c>
      <c r="V26" s="100">
        <f t="shared" si="15"/>
        <v>45420</v>
      </c>
      <c r="W26" s="100">
        <f t="shared" si="15"/>
        <v>116277</v>
      </c>
      <c r="X26" s="100">
        <f t="shared" si="15"/>
        <v>40805</v>
      </c>
      <c r="Y26" s="100">
        <f t="shared" si="15"/>
        <v>350508</v>
      </c>
      <c r="Z26" s="100">
        <f t="shared" si="15"/>
        <v>257153</v>
      </c>
      <c r="AA26" s="100">
        <f t="shared" si="15"/>
        <v>312946</v>
      </c>
      <c r="AB26" s="100">
        <f t="shared" si="12"/>
        <v>357434</v>
      </c>
      <c r="AC26" s="100">
        <f t="shared" si="15"/>
        <v>157082</v>
      </c>
      <c r="AD26" s="100">
        <f t="shared" si="15"/>
        <v>1435123</v>
      </c>
      <c r="AF26" s="84"/>
      <c r="AG26" s="84"/>
      <c r="AI26" s="84"/>
      <c r="AJ26" s="84"/>
    </row>
    <row r="27" spans="2:36" hidden="1" x14ac:dyDescent="0.25">
      <c r="B27" s="50"/>
      <c r="C27" s="50"/>
      <c r="D27" s="5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F27" s="84"/>
      <c r="AG27" s="84"/>
      <c r="AI27" s="84"/>
      <c r="AJ27" s="84"/>
    </row>
    <row r="28" spans="2:36" hidden="1" x14ac:dyDescent="0.25">
      <c r="B28" s="101" t="s">
        <v>89</v>
      </c>
      <c r="C28" s="50"/>
      <c r="D28" s="5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F28" s="84"/>
      <c r="AG28" s="84"/>
      <c r="AI28" s="84"/>
      <c r="AJ28" s="84"/>
    </row>
    <row r="29" spans="2:36" ht="25.5" hidden="1" x14ac:dyDescent="0.25">
      <c r="B29" s="59" t="s">
        <v>38</v>
      </c>
      <c r="C29" s="51" t="s">
        <v>37</v>
      </c>
      <c r="D29" s="103" t="s">
        <v>87</v>
      </c>
      <c r="E29" s="78">
        <f t="shared" ref="E29:E42" si="16">+E53/E101*100</f>
        <v>32.126436781609193</v>
      </c>
      <c r="F29" s="78">
        <f t="shared" ref="F29:AD40" si="17">+F53/F101*100</f>
        <v>29.156124423277273</v>
      </c>
      <c r="G29" s="78">
        <f t="shared" si="17"/>
        <v>22.527289474199932</v>
      </c>
      <c r="H29" s="78">
        <f t="shared" si="17"/>
        <v>38.156712149685433</v>
      </c>
      <c r="I29" s="78">
        <f t="shared" si="17"/>
        <v>16.817554605728134</v>
      </c>
      <c r="J29" s="78">
        <f t="shared" si="17"/>
        <v>32.663608385111203</v>
      </c>
      <c r="K29" s="78">
        <f t="shared" si="17"/>
        <v>24.81876277120508</v>
      </c>
      <c r="L29" s="78">
        <f t="shared" si="17"/>
        <v>21.980755972542791</v>
      </c>
      <c r="M29" s="78">
        <f t="shared" si="17"/>
        <v>32.824105531994654</v>
      </c>
      <c r="N29" s="78">
        <f t="shared" si="17"/>
        <v>29.511355380776401</v>
      </c>
      <c r="O29" s="78">
        <f t="shared" si="17"/>
        <v>33.375613522307397</v>
      </c>
      <c r="P29" s="78">
        <f t="shared" si="17"/>
        <v>34.926689966754751</v>
      </c>
      <c r="Q29" s="78">
        <f t="shared" si="17"/>
        <v>36.101610493109746</v>
      </c>
      <c r="R29" s="78">
        <f t="shared" si="17"/>
        <v>37.107561110948865</v>
      </c>
      <c r="S29" s="78">
        <f t="shared" si="17"/>
        <v>39.643549727583341</v>
      </c>
      <c r="T29" s="78">
        <f t="shared" si="17"/>
        <v>29.741712329581247</v>
      </c>
      <c r="U29" s="78">
        <f t="shared" si="17"/>
        <v>35.752673867929545</v>
      </c>
      <c r="V29" s="78">
        <f t="shared" si="17"/>
        <v>28.118346203959703</v>
      </c>
      <c r="W29" s="78">
        <f t="shared" si="17"/>
        <v>30.20220547117901</v>
      </c>
      <c r="X29" s="78">
        <f t="shared" si="17"/>
        <v>23.559370529327612</v>
      </c>
      <c r="Y29" s="78">
        <f t="shared" si="17"/>
        <v>27.379519752623988</v>
      </c>
      <c r="Z29" s="78">
        <f t="shared" si="17"/>
        <v>23.2858590259805</v>
      </c>
      <c r="AA29" s="78">
        <f t="shared" si="17"/>
        <v>32.851250044836618</v>
      </c>
      <c r="AB29" s="78">
        <f t="shared" ref="AB29:AB47" si="18">+AB53/AB101*100</f>
        <v>33.289721389402708</v>
      </c>
      <c r="AC29" s="78">
        <f t="shared" si="17"/>
        <v>28.335370364414135</v>
      </c>
      <c r="AD29" s="78">
        <f>+AD53/AD101*100</f>
        <v>29.25290999123299</v>
      </c>
      <c r="AF29" s="84"/>
      <c r="AG29" s="84"/>
      <c r="AI29" s="84"/>
      <c r="AJ29" s="84"/>
    </row>
    <row r="30" spans="2:36" ht="25.5" hidden="1" x14ac:dyDescent="0.25">
      <c r="B30" s="59" t="s">
        <v>39</v>
      </c>
      <c r="C30" s="51" t="s">
        <v>37</v>
      </c>
      <c r="D30" s="103" t="s">
        <v>87</v>
      </c>
      <c r="E30" s="78">
        <f t="shared" si="16"/>
        <v>6.666666666666667</v>
      </c>
      <c r="F30" s="78">
        <f t="shared" si="17"/>
        <v>12.237762237762238</v>
      </c>
      <c r="G30" s="78">
        <f t="shared" si="17"/>
        <v>9.1463414634146343</v>
      </c>
      <c r="H30" s="78">
        <f t="shared" si="17"/>
        <v>12.173913043478262</v>
      </c>
      <c r="I30" s="78">
        <f t="shared" si="17"/>
        <v>14.503816793893129</v>
      </c>
      <c r="J30" s="78">
        <f t="shared" si="17"/>
        <v>6.25</v>
      </c>
      <c r="K30" s="78">
        <f t="shared" si="17"/>
        <v>8.6092715231788084</v>
      </c>
      <c r="L30" s="78">
        <f t="shared" si="17"/>
        <v>8.9430894308943092</v>
      </c>
      <c r="M30" s="78">
        <f t="shared" si="17"/>
        <v>11.111111111111111</v>
      </c>
      <c r="N30" s="78">
        <f t="shared" si="17"/>
        <v>9.0909090909090917</v>
      </c>
      <c r="O30" s="78">
        <f t="shared" si="17"/>
        <v>9.3333333333333339</v>
      </c>
      <c r="P30" s="78">
        <f t="shared" si="17"/>
        <v>11.415525114155251</v>
      </c>
      <c r="Q30" s="78">
        <f t="shared" si="17"/>
        <v>9.5652173913043477</v>
      </c>
      <c r="R30" s="78">
        <f t="shared" si="17"/>
        <v>11.428571428571429</v>
      </c>
      <c r="S30" s="78">
        <f t="shared" si="17"/>
        <v>22.727272727272727</v>
      </c>
      <c r="T30" s="78">
        <f t="shared" si="17"/>
        <v>10.54054054054054</v>
      </c>
      <c r="U30" s="78">
        <f t="shared" si="17"/>
        <v>9.0909090909090917</v>
      </c>
      <c r="V30" s="78">
        <f t="shared" si="17"/>
        <v>10.599078341013826</v>
      </c>
      <c r="W30" s="78">
        <f t="shared" si="17"/>
        <v>13.541666666666666</v>
      </c>
      <c r="X30" s="78">
        <f t="shared" si="17"/>
        <v>10.033444816053512</v>
      </c>
      <c r="Y30" s="78">
        <f t="shared" si="17"/>
        <v>10.462555066079295</v>
      </c>
      <c r="Z30" s="78">
        <f t="shared" si="17"/>
        <v>9.4193548387096779</v>
      </c>
      <c r="AA30" s="78">
        <f t="shared" si="17"/>
        <v>10.885608856088561</v>
      </c>
      <c r="AB30" s="78">
        <f t="shared" si="18"/>
        <v>10.859728506787331</v>
      </c>
      <c r="AC30" s="78">
        <f t="shared" ref="AC30:AC47" si="19">+AC54/AC102*100</f>
        <v>12.342857142857143</v>
      </c>
      <c r="AD30" s="78">
        <f t="shared" si="17"/>
        <v>10.827891299768275</v>
      </c>
      <c r="AF30" s="84"/>
      <c r="AG30" s="84"/>
      <c r="AI30" s="84"/>
      <c r="AJ30" s="84"/>
    </row>
    <row r="31" spans="2:36" ht="25.5" hidden="1" x14ac:dyDescent="0.25">
      <c r="B31" s="59" t="s">
        <v>40</v>
      </c>
      <c r="C31" s="51" t="s">
        <v>37</v>
      </c>
      <c r="D31" s="103" t="s">
        <v>87</v>
      </c>
      <c r="E31" s="78">
        <f t="shared" si="16"/>
        <v>13.51063829787234</v>
      </c>
      <c r="F31" s="78">
        <f t="shared" si="17"/>
        <v>17.517241379310345</v>
      </c>
      <c r="G31" s="78">
        <f t="shared" si="17"/>
        <v>17.188642303135214</v>
      </c>
      <c r="H31" s="78">
        <f t="shared" si="17"/>
        <v>18.423722200546237</v>
      </c>
      <c r="I31" s="78">
        <f t="shared" si="17"/>
        <v>14.36904761904762</v>
      </c>
      <c r="J31" s="78">
        <f t="shared" si="17"/>
        <v>15.083381730689455</v>
      </c>
      <c r="K31" s="78">
        <f t="shared" si="17"/>
        <v>17.441291970918037</v>
      </c>
      <c r="L31" s="78">
        <f t="shared" si="17"/>
        <v>17.402678752372005</v>
      </c>
      <c r="M31" s="78">
        <f t="shared" si="17"/>
        <v>22.420912715994685</v>
      </c>
      <c r="N31" s="78">
        <f t="shared" si="17"/>
        <v>22.268378650553878</v>
      </c>
      <c r="O31" s="78">
        <f t="shared" si="17"/>
        <v>22.829248026589116</v>
      </c>
      <c r="P31" s="78">
        <f t="shared" si="17"/>
        <v>19.056725675151828</v>
      </c>
      <c r="Q31" s="78">
        <f t="shared" si="17"/>
        <v>23.242614879649889</v>
      </c>
      <c r="R31" s="78">
        <f t="shared" si="17"/>
        <v>20.937108597006347</v>
      </c>
      <c r="S31" s="78">
        <f t="shared" si="17"/>
        <v>20.192678227360307</v>
      </c>
      <c r="T31" s="78">
        <f t="shared" si="17"/>
        <v>19.81167141618139</v>
      </c>
      <c r="U31" s="78">
        <f t="shared" si="17"/>
        <v>20.432300163132137</v>
      </c>
      <c r="V31" s="78">
        <f t="shared" si="17"/>
        <v>21.158707865168537</v>
      </c>
      <c r="W31" s="78">
        <f t="shared" si="17"/>
        <v>18.45703125</v>
      </c>
      <c r="X31" s="78">
        <f t="shared" si="17"/>
        <v>19.629094412331408</v>
      </c>
      <c r="Y31" s="78">
        <f t="shared" si="17"/>
        <v>17.342792395539135</v>
      </c>
      <c r="Z31" s="78">
        <f t="shared" si="17"/>
        <v>17.033567638393212</v>
      </c>
      <c r="AA31" s="78">
        <f t="shared" si="17"/>
        <v>21.410794835899829</v>
      </c>
      <c r="AB31" s="78">
        <f t="shared" si="18"/>
        <v>20.904132935662549</v>
      </c>
      <c r="AC31" s="78">
        <f t="shared" si="19"/>
        <v>18.772703684483652</v>
      </c>
      <c r="AD31" s="78">
        <f t="shared" si="17"/>
        <v>18.925140489765781</v>
      </c>
      <c r="AF31" s="84"/>
      <c r="AG31" s="84"/>
      <c r="AI31" s="84"/>
      <c r="AJ31" s="84"/>
    </row>
    <row r="32" spans="2:36" ht="25.5" hidden="1" x14ac:dyDescent="0.25">
      <c r="B32" s="59" t="s">
        <v>41</v>
      </c>
      <c r="C32" s="51" t="s">
        <v>37</v>
      </c>
      <c r="D32" s="103" t="s">
        <v>87</v>
      </c>
      <c r="E32" s="78">
        <f t="shared" si="16"/>
        <v>2.083333333333333</v>
      </c>
      <c r="F32" s="78">
        <f t="shared" si="17"/>
        <v>10.714285714285714</v>
      </c>
      <c r="G32" s="78">
        <f t="shared" si="17"/>
        <v>5.2328924669350201</v>
      </c>
      <c r="H32" s="78">
        <f t="shared" si="17"/>
        <v>7.9207920792079207</v>
      </c>
      <c r="I32" s="78">
        <f t="shared" si="17"/>
        <v>6.6561014263074476</v>
      </c>
      <c r="J32" s="78">
        <f t="shared" si="17"/>
        <v>10.625</v>
      </c>
      <c r="K32" s="78">
        <f t="shared" si="17"/>
        <v>12.126865671641792</v>
      </c>
      <c r="L32" s="78">
        <f t="shared" si="17"/>
        <v>8.8424437299035379</v>
      </c>
      <c r="M32" s="78">
        <f t="shared" si="17"/>
        <v>11.989100817438691</v>
      </c>
      <c r="N32" s="78">
        <f t="shared" si="17"/>
        <v>8.1081081081081088</v>
      </c>
      <c r="O32" s="78">
        <f t="shared" si="17"/>
        <v>12.068965517241379</v>
      </c>
      <c r="P32" s="78">
        <f t="shared" si="17"/>
        <v>8.6696562032884916</v>
      </c>
      <c r="Q32" s="78">
        <f t="shared" si="17"/>
        <v>10.897435897435898</v>
      </c>
      <c r="R32" s="78">
        <f t="shared" si="17"/>
        <v>11.031175059952037</v>
      </c>
      <c r="S32" s="78">
        <f t="shared" si="17"/>
        <v>18.604651162790699</v>
      </c>
      <c r="T32" s="78">
        <f t="shared" si="17"/>
        <v>13.537117903930133</v>
      </c>
      <c r="U32" s="78">
        <f t="shared" si="17"/>
        <v>13.592233009708737</v>
      </c>
      <c r="V32" s="78">
        <f t="shared" si="17"/>
        <v>12.777777777777777</v>
      </c>
      <c r="W32" s="78">
        <f t="shared" si="17"/>
        <v>10.432569974554708</v>
      </c>
      <c r="X32" s="78">
        <f t="shared" si="17"/>
        <v>10</v>
      </c>
      <c r="Y32" s="78">
        <f t="shared" si="17"/>
        <v>6.8456883509833588</v>
      </c>
      <c r="Z32" s="78">
        <f t="shared" si="17"/>
        <v>9.1841970241149298</v>
      </c>
      <c r="AA32" s="78">
        <f t="shared" si="17"/>
        <v>9.6474953617810755</v>
      </c>
      <c r="AB32" s="78">
        <f t="shared" si="18"/>
        <v>12.359550561797752</v>
      </c>
      <c r="AC32" s="78">
        <f t="shared" si="19"/>
        <v>10.375275938189846</v>
      </c>
      <c r="AD32" s="78">
        <f t="shared" si="17"/>
        <v>9.1731898238747558</v>
      </c>
      <c r="AF32" s="84"/>
      <c r="AG32" s="84"/>
      <c r="AI32" s="84"/>
      <c r="AJ32" s="84"/>
    </row>
    <row r="33" spans="2:36" ht="25.5" hidden="1" x14ac:dyDescent="0.25">
      <c r="B33" s="59" t="s">
        <v>42</v>
      </c>
      <c r="C33" s="51" t="s">
        <v>37</v>
      </c>
      <c r="D33" s="103" t="s">
        <v>87</v>
      </c>
      <c r="E33" s="78">
        <f t="shared" si="16"/>
        <v>8.695652173913043</v>
      </c>
      <c r="F33" s="78">
        <f t="shared" si="17"/>
        <v>12.771392081736909</v>
      </c>
      <c r="G33" s="78">
        <f t="shared" si="17"/>
        <v>12.393442622950818</v>
      </c>
      <c r="H33" s="78">
        <f t="shared" si="17"/>
        <v>9.0277777777777768</v>
      </c>
      <c r="I33" s="78">
        <f t="shared" si="17"/>
        <v>5.8479532163742682</v>
      </c>
      <c r="J33" s="78">
        <f t="shared" si="17"/>
        <v>13.5</v>
      </c>
      <c r="K33" s="78">
        <f t="shared" si="17"/>
        <v>8.865710560625816</v>
      </c>
      <c r="L33" s="78">
        <f t="shared" si="17"/>
        <v>10.248447204968944</v>
      </c>
      <c r="M33" s="78">
        <f t="shared" si="17"/>
        <v>13.185530921820304</v>
      </c>
      <c r="N33" s="78">
        <f t="shared" si="17"/>
        <v>11.784511784511785</v>
      </c>
      <c r="O33" s="78">
        <f t="shared" si="17"/>
        <v>16.083916083916083</v>
      </c>
      <c r="P33" s="78">
        <f t="shared" si="17"/>
        <v>16.993464052287582</v>
      </c>
      <c r="Q33" s="78">
        <f t="shared" si="17"/>
        <v>18.481848184818482</v>
      </c>
      <c r="R33" s="78">
        <f t="shared" si="17"/>
        <v>16.237113402061855</v>
      </c>
      <c r="S33" s="78">
        <f t="shared" si="17"/>
        <v>20</v>
      </c>
      <c r="T33" s="78">
        <f t="shared" si="17"/>
        <v>13.055555555555557</v>
      </c>
      <c r="U33" s="78">
        <f t="shared" si="17"/>
        <v>10.526315789473683</v>
      </c>
      <c r="V33" s="78">
        <f t="shared" si="17"/>
        <v>13.993174061433447</v>
      </c>
      <c r="W33" s="78">
        <f t="shared" si="17"/>
        <v>17.157360406091371</v>
      </c>
      <c r="X33" s="78">
        <f t="shared" si="17"/>
        <v>14.860681114551083</v>
      </c>
      <c r="Y33" s="78">
        <f t="shared" si="17"/>
        <v>12.103856433753341</v>
      </c>
      <c r="Z33" s="78">
        <f t="shared" si="17"/>
        <v>9.5959595959595951</v>
      </c>
      <c r="AA33" s="78">
        <f t="shared" si="17"/>
        <v>14.907094594594595</v>
      </c>
      <c r="AB33" s="78">
        <f t="shared" si="18"/>
        <v>15.213288033220081</v>
      </c>
      <c r="AC33" s="78">
        <f t="shared" si="19"/>
        <v>16.590214067278289</v>
      </c>
      <c r="AD33" s="78">
        <f t="shared" si="17"/>
        <v>13.621107589035988</v>
      </c>
      <c r="AF33" s="84"/>
      <c r="AG33" s="84"/>
      <c r="AI33" s="84"/>
      <c r="AJ33" s="84"/>
    </row>
    <row r="34" spans="2:36" ht="25.5" hidden="1" x14ac:dyDescent="0.25">
      <c r="B34" s="59" t="s">
        <v>43</v>
      </c>
      <c r="C34" s="51" t="s">
        <v>37</v>
      </c>
      <c r="D34" s="103" t="s">
        <v>87</v>
      </c>
      <c r="E34" s="78">
        <f t="shared" si="16"/>
        <v>5.5934515688949515</v>
      </c>
      <c r="F34" s="78">
        <f t="shared" si="17"/>
        <v>5.7220202234666528</v>
      </c>
      <c r="G34" s="78">
        <f t="shared" si="17"/>
        <v>6.4068775895493077</v>
      </c>
      <c r="H34" s="78">
        <f t="shared" si="17"/>
        <v>6.1102977061981454</v>
      </c>
      <c r="I34" s="78">
        <f t="shared" si="17"/>
        <v>6.491355898522885</v>
      </c>
      <c r="J34" s="78">
        <f t="shared" si="17"/>
        <v>6.2061235325349537</v>
      </c>
      <c r="K34" s="78">
        <f t="shared" si="17"/>
        <v>6.5127803860198235</v>
      </c>
      <c r="L34" s="78">
        <f t="shared" si="17"/>
        <v>5.6809239751237461</v>
      </c>
      <c r="M34" s="78">
        <f t="shared" si="17"/>
        <v>6.4924876026941014</v>
      </c>
      <c r="N34" s="78">
        <f t="shared" si="17"/>
        <v>6.0062842410570418</v>
      </c>
      <c r="O34" s="78">
        <f t="shared" si="17"/>
        <v>6.2964551172098346</v>
      </c>
      <c r="P34" s="78">
        <f t="shared" si="17"/>
        <v>9.3695764870286471</v>
      </c>
      <c r="Q34" s="78">
        <f t="shared" si="17"/>
        <v>8.8672428773951619</v>
      </c>
      <c r="R34" s="78">
        <f t="shared" si="17"/>
        <v>11.60006989748369</v>
      </c>
      <c r="S34" s="78">
        <f t="shared" si="17"/>
        <v>6.9947596263385732</v>
      </c>
      <c r="T34" s="78">
        <f t="shared" si="17"/>
        <v>7.6657780034700185</v>
      </c>
      <c r="U34" s="78">
        <f t="shared" si="17"/>
        <v>8.203489146357704</v>
      </c>
      <c r="V34" s="78">
        <f t="shared" si="17"/>
        <v>9.4965115762342798</v>
      </c>
      <c r="W34" s="78">
        <f t="shared" si="17"/>
        <v>9.3738892941990759</v>
      </c>
      <c r="X34" s="78">
        <f t="shared" si="17"/>
        <v>8.9714451010372329</v>
      </c>
      <c r="Y34" s="78">
        <f t="shared" si="17"/>
        <v>6.1703969333498208</v>
      </c>
      <c r="Z34" s="78">
        <f t="shared" si="17"/>
        <v>6.1338111541292033</v>
      </c>
      <c r="AA34" s="78">
        <f t="shared" si="17"/>
        <v>7.7250711155531642</v>
      </c>
      <c r="AB34" s="78">
        <f t="shared" si="18"/>
        <v>9.6328730212192646</v>
      </c>
      <c r="AC34" s="78">
        <f t="shared" si="19"/>
        <v>9.2484804780055629</v>
      </c>
      <c r="AD34" s="78">
        <f t="shared" si="17"/>
        <v>7.4287931755308261</v>
      </c>
      <c r="AF34" s="84"/>
      <c r="AG34" s="84"/>
      <c r="AI34" s="84"/>
      <c r="AJ34" s="84"/>
    </row>
    <row r="35" spans="2:36" ht="25.5" hidden="1" x14ac:dyDescent="0.25">
      <c r="B35" s="59" t="s">
        <v>44</v>
      </c>
      <c r="C35" s="51" t="s">
        <v>37</v>
      </c>
      <c r="D35" s="103" t="s">
        <v>87</v>
      </c>
      <c r="E35" s="78">
        <f t="shared" si="16"/>
        <v>32.248644138506464</v>
      </c>
      <c r="F35" s="78">
        <f t="shared" si="17"/>
        <v>28.234675425323836</v>
      </c>
      <c r="G35" s="78">
        <f t="shared" si="17"/>
        <v>23.087907099897869</v>
      </c>
      <c r="H35" s="78">
        <f t="shared" si="17"/>
        <v>29.216765165409956</v>
      </c>
      <c r="I35" s="78">
        <f t="shared" si="17"/>
        <v>25.276025236593057</v>
      </c>
      <c r="J35" s="78">
        <f t="shared" si="17"/>
        <v>25.986642380085001</v>
      </c>
      <c r="K35" s="78">
        <f t="shared" si="17"/>
        <v>24.089485458612973</v>
      </c>
      <c r="L35" s="78">
        <f t="shared" si="17"/>
        <v>25.464572127614126</v>
      </c>
      <c r="M35" s="78">
        <f t="shared" si="17"/>
        <v>27.399461692415382</v>
      </c>
      <c r="N35" s="78">
        <f t="shared" si="17"/>
        <v>26.177186554869802</v>
      </c>
      <c r="O35" s="78">
        <f t="shared" si="17"/>
        <v>29.354925293012435</v>
      </c>
      <c r="P35" s="78">
        <f t="shared" si="17"/>
        <v>26.662670426394758</v>
      </c>
      <c r="Q35" s="78">
        <f t="shared" si="17"/>
        <v>29.309365593229963</v>
      </c>
      <c r="R35" s="78">
        <f t="shared" si="17"/>
        <v>28.966187849851828</v>
      </c>
      <c r="S35" s="78">
        <f t="shared" si="17"/>
        <v>31.212280241406454</v>
      </c>
      <c r="T35" s="78">
        <f t="shared" si="17"/>
        <v>25.614755961201059</v>
      </c>
      <c r="U35" s="78">
        <f t="shared" si="17"/>
        <v>30.754866048983697</v>
      </c>
      <c r="V35" s="78">
        <f t="shared" si="17"/>
        <v>27.693954173830658</v>
      </c>
      <c r="W35" s="78">
        <f t="shared" si="17"/>
        <v>27.190018770012149</v>
      </c>
      <c r="X35" s="78">
        <f t="shared" si="17"/>
        <v>28.834908821965932</v>
      </c>
      <c r="Y35" s="78">
        <f t="shared" si="17"/>
        <v>25.408793703812862</v>
      </c>
      <c r="Z35" s="78">
        <f t="shared" si="17"/>
        <v>24.9042592484594</v>
      </c>
      <c r="AA35" s="78">
        <f t="shared" si="17"/>
        <v>27.013865383501201</v>
      </c>
      <c r="AB35" s="78">
        <f t="shared" si="18"/>
        <v>28.040456510924884</v>
      </c>
      <c r="AC35" s="78">
        <f t="shared" si="19"/>
        <v>27.587342704972031</v>
      </c>
      <c r="AD35" s="78">
        <f t="shared" si="17"/>
        <v>26.627252172273664</v>
      </c>
      <c r="AF35" s="84"/>
      <c r="AG35" s="84"/>
      <c r="AI35" s="84"/>
      <c r="AJ35" s="84"/>
    </row>
    <row r="36" spans="2:36" ht="25.5" hidden="1" x14ac:dyDescent="0.25">
      <c r="B36" s="59" t="s">
        <v>45</v>
      </c>
      <c r="C36" s="51" t="s">
        <v>37</v>
      </c>
      <c r="D36" s="103" t="s">
        <v>87</v>
      </c>
      <c r="E36" s="78">
        <f t="shared" si="16"/>
        <v>8.695652173913043</v>
      </c>
      <c r="F36" s="78">
        <f t="shared" si="17"/>
        <v>10.52544476623914</v>
      </c>
      <c r="G36" s="78">
        <f t="shared" si="17"/>
        <v>10.179013521234051</v>
      </c>
      <c r="H36" s="78">
        <f t="shared" si="17"/>
        <v>9.1719745222929934</v>
      </c>
      <c r="I36" s="78">
        <f t="shared" si="17"/>
        <v>12.929222144358796</v>
      </c>
      <c r="J36" s="78">
        <f t="shared" si="17"/>
        <v>9.7963142580019404</v>
      </c>
      <c r="K36" s="78">
        <f t="shared" si="17"/>
        <v>9.1340219580328714</v>
      </c>
      <c r="L36" s="78">
        <f t="shared" si="17"/>
        <v>7.6487252124645897</v>
      </c>
      <c r="M36" s="78">
        <f t="shared" si="17"/>
        <v>11.189868632454401</v>
      </c>
      <c r="N36" s="78">
        <f t="shared" si="17"/>
        <v>10.021186440677967</v>
      </c>
      <c r="O36" s="78">
        <f t="shared" si="17"/>
        <v>9.8159509202453989</v>
      </c>
      <c r="P36" s="78">
        <f t="shared" si="17"/>
        <v>11.833810888252149</v>
      </c>
      <c r="Q36" s="78">
        <f t="shared" si="17"/>
        <v>12.264742785445421</v>
      </c>
      <c r="R36" s="78">
        <f t="shared" si="17"/>
        <v>16.585457271364319</v>
      </c>
      <c r="S36" s="78">
        <f t="shared" si="17"/>
        <v>13.436385255648037</v>
      </c>
      <c r="T36" s="78">
        <f t="shared" si="17"/>
        <v>12.155714595532423</v>
      </c>
      <c r="U36" s="78">
        <f t="shared" si="17"/>
        <v>11.981865284974093</v>
      </c>
      <c r="V36" s="78">
        <f t="shared" si="17"/>
        <v>14.972755271262733</v>
      </c>
      <c r="W36" s="78">
        <f t="shared" si="17"/>
        <v>13.447909284195605</v>
      </c>
      <c r="X36" s="78">
        <f t="shared" si="17"/>
        <v>11.608222490931077</v>
      </c>
      <c r="Y36" s="78">
        <f t="shared" si="17"/>
        <v>10.128880376665869</v>
      </c>
      <c r="Z36" s="78">
        <f t="shared" si="17"/>
        <v>8.8130811827395252</v>
      </c>
      <c r="AA36" s="78">
        <f t="shared" si="17"/>
        <v>11.309000672077755</v>
      </c>
      <c r="AB36" s="78">
        <f t="shared" si="18"/>
        <v>14.552878026496115</v>
      </c>
      <c r="AC36" s="78">
        <f t="shared" si="19"/>
        <v>12.886153846153848</v>
      </c>
      <c r="AD36" s="78">
        <f t="shared" si="17"/>
        <v>11.222304449228561</v>
      </c>
      <c r="AF36" s="84"/>
      <c r="AG36" s="84"/>
      <c r="AI36" s="84"/>
      <c r="AJ36" s="84"/>
    </row>
    <row r="37" spans="2:36" ht="25.5" hidden="1" x14ac:dyDescent="0.25">
      <c r="B37" s="59" t="s">
        <v>46</v>
      </c>
      <c r="C37" s="51" t="s">
        <v>37</v>
      </c>
      <c r="D37" s="103" t="s">
        <v>87</v>
      </c>
      <c r="E37" s="78">
        <f t="shared" si="16"/>
        <v>34.630795649685176</v>
      </c>
      <c r="F37" s="78">
        <f t="shared" si="17"/>
        <v>33.040765248397165</v>
      </c>
      <c r="G37" s="78">
        <f t="shared" si="17"/>
        <v>30.582006944205713</v>
      </c>
      <c r="H37" s="78">
        <f t="shared" si="17"/>
        <v>34.139402560455189</v>
      </c>
      <c r="I37" s="78">
        <f t="shared" si="17"/>
        <v>37.515146619274574</v>
      </c>
      <c r="J37" s="78">
        <f t="shared" si="17"/>
        <v>35.258897882248583</v>
      </c>
      <c r="K37" s="78">
        <f t="shared" si="17"/>
        <v>32.867218270082134</v>
      </c>
      <c r="L37" s="78">
        <f t="shared" si="17"/>
        <v>29.661373751954766</v>
      </c>
      <c r="M37" s="78">
        <f t="shared" si="17"/>
        <v>32.603709286322825</v>
      </c>
      <c r="N37" s="78">
        <f t="shared" si="17"/>
        <v>33.286752375628843</v>
      </c>
      <c r="O37" s="78">
        <f t="shared" si="17"/>
        <v>34.851224724642449</v>
      </c>
      <c r="P37" s="78">
        <f t="shared" si="17"/>
        <v>31.603292454396659</v>
      </c>
      <c r="Q37" s="78">
        <f t="shared" si="17"/>
        <v>35.488882415768522</v>
      </c>
      <c r="R37" s="78">
        <f t="shared" si="17"/>
        <v>34.306295922777693</v>
      </c>
      <c r="S37" s="78">
        <f t="shared" si="17"/>
        <v>37.326549491211843</v>
      </c>
      <c r="T37" s="78">
        <f t="shared" si="17"/>
        <v>31.389438011861053</v>
      </c>
      <c r="U37" s="78">
        <f t="shared" si="17"/>
        <v>29.886863607793838</v>
      </c>
      <c r="V37" s="78">
        <f t="shared" si="17"/>
        <v>32.689169458043459</v>
      </c>
      <c r="W37" s="78">
        <f t="shared" si="17"/>
        <v>31.449346478119285</v>
      </c>
      <c r="X37" s="78">
        <f t="shared" si="17"/>
        <v>32.233894639270815</v>
      </c>
      <c r="Y37" s="78">
        <f t="shared" si="17"/>
        <v>31.876953477546287</v>
      </c>
      <c r="Z37" s="78">
        <f t="shared" si="17"/>
        <v>32.55265837557063</v>
      </c>
      <c r="AA37" s="78">
        <f t="shared" si="17"/>
        <v>32.367138962141865</v>
      </c>
      <c r="AB37" s="78">
        <f t="shared" si="18"/>
        <v>33.391400458930526</v>
      </c>
      <c r="AC37" s="78">
        <f t="shared" si="19"/>
        <v>31.736560812148291</v>
      </c>
      <c r="AD37" s="78">
        <f t="shared" si="17"/>
        <v>32.435946061942929</v>
      </c>
      <c r="AF37" s="84"/>
      <c r="AG37" s="84"/>
      <c r="AI37" s="84"/>
      <c r="AJ37" s="84"/>
    </row>
    <row r="38" spans="2:36" ht="25.5" hidden="1" x14ac:dyDescent="0.25">
      <c r="B38" s="59" t="s">
        <v>47</v>
      </c>
      <c r="C38" s="51" t="s">
        <v>37</v>
      </c>
      <c r="D38" s="103" t="s">
        <v>87</v>
      </c>
      <c r="E38" s="78">
        <f t="shared" si="16"/>
        <v>29.118773946360154</v>
      </c>
      <c r="F38" s="78">
        <f t="shared" si="17"/>
        <v>23.410338517840806</v>
      </c>
      <c r="G38" s="78">
        <f t="shared" si="17"/>
        <v>21.779175558800404</v>
      </c>
      <c r="H38" s="78">
        <f t="shared" si="17"/>
        <v>24.039408866995075</v>
      </c>
      <c r="I38" s="78">
        <f t="shared" si="17"/>
        <v>18.794688457609805</v>
      </c>
      <c r="J38" s="78">
        <f t="shared" si="17"/>
        <v>20.15728476821192</v>
      </c>
      <c r="K38" s="78">
        <f t="shared" si="17"/>
        <v>22.071930376428647</v>
      </c>
      <c r="L38" s="78">
        <f t="shared" si="17"/>
        <v>22.865137101287072</v>
      </c>
      <c r="M38" s="78">
        <f t="shared" si="17"/>
        <v>23.097112860892388</v>
      </c>
      <c r="N38" s="78">
        <f t="shared" si="17"/>
        <v>23.71977240398293</v>
      </c>
      <c r="O38" s="78">
        <f t="shared" si="17"/>
        <v>23.419864559819416</v>
      </c>
      <c r="P38" s="78">
        <f t="shared" si="17"/>
        <v>18.869129494989192</v>
      </c>
      <c r="Q38" s="78">
        <f t="shared" si="17"/>
        <v>24.853228962818001</v>
      </c>
      <c r="R38" s="78">
        <f t="shared" si="17"/>
        <v>22.549119413621092</v>
      </c>
      <c r="S38" s="78">
        <f t="shared" si="17"/>
        <v>20.681818181818183</v>
      </c>
      <c r="T38" s="78">
        <f t="shared" si="17"/>
        <v>23.353178413673898</v>
      </c>
      <c r="U38" s="78">
        <f t="shared" si="17"/>
        <v>24.655963302752294</v>
      </c>
      <c r="V38" s="78">
        <f t="shared" si="17"/>
        <v>22.406181015452539</v>
      </c>
      <c r="W38" s="78">
        <f t="shared" si="17"/>
        <v>22.82864662695664</v>
      </c>
      <c r="X38" s="78">
        <f t="shared" si="17"/>
        <v>26.418152350081037</v>
      </c>
      <c r="Y38" s="78">
        <f t="shared" si="17"/>
        <v>22.37415826001703</v>
      </c>
      <c r="Z38" s="78">
        <f t="shared" si="17"/>
        <v>21.898800665324345</v>
      </c>
      <c r="AA38" s="78">
        <f t="shared" si="17"/>
        <v>20.55493154427613</v>
      </c>
      <c r="AB38" s="78">
        <f t="shared" si="18"/>
        <v>23.044182280823502</v>
      </c>
      <c r="AC38" s="78">
        <f t="shared" si="19"/>
        <v>23.903338509316772</v>
      </c>
      <c r="AD38" s="78">
        <f t="shared" si="17"/>
        <v>22.053532597952003</v>
      </c>
      <c r="AF38" s="84"/>
      <c r="AG38" s="84"/>
      <c r="AI38" s="84"/>
      <c r="AJ38" s="84"/>
    </row>
    <row r="39" spans="2:36" ht="25.5" hidden="1" x14ac:dyDescent="0.25">
      <c r="B39" s="59" t="s">
        <v>48</v>
      </c>
      <c r="C39" s="51" t="s">
        <v>37</v>
      </c>
      <c r="D39" s="103" t="s">
        <v>87</v>
      </c>
      <c r="E39" s="78">
        <f t="shared" si="16"/>
        <v>24.413145539906104</v>
      </c>
      <c r="F39" s="78">
        <f t="shared" si="17"/>
        <v>24.46150777822098</v>
      </c>
      <c r="G39" s="78">
        <f t="shared" si="17"/>
        <v>19.622525836398669</v>
      </c>
      <c r="H39" s="78">
        <f t="shared" si="17"/>
        <v>23.268853378188954</v>
      </c>
      <c r="I39" s="78">
        <f t="shared" si="17"/>
        <v>16.369636963696369</v>
      </c>
      <c r="J39" s="78">
        <f t="shared" si="17"/>
        <v>20.970042796005707</v>
      </c>
      <c r="K39" s="78">
        <f t="shared" si="17"/>
        <v>19.215560542909053</v>
      </c>
      <c r="L39" s="78">
        <f t="shared" si="17"/>
        <v>21.759207117918685</v>
      </c>
      <c r="M39" s="78">
        <f t="shared" si="17"/>
        <v>22.622239244223159</v>
      </c>
      <c r="N39" s="78">
        <f t="shared" si="17"/>
        <v>24.019769357495882</v>
      </c>
      <c r="O39" s="78">
        <f t="shared" si="17"/>
        <v>26.917057902973397</v>
      </c>
      <c r="P39" s="78">
        <f t="shared" si="17"/>
        <v>22.135148140510072</v>
      </c>
      <c r="Q39" s="78">
        <f t="shared" si="17"/>
        <v>25.531914893617021</v>
      </c>
      <c r="R39" s="78">
        <f t="shared" si="17"/>
        <v>23.743627093954846</v>
      </c>
      <c r="S39" s="78">
        <f t="shared" si="17"/>
        <v>26.765799256505574</v>
      </c>
      <c r="T39" s="78">
        <f t="shared" si="17"/>
        <v>25.418000711490574</v>
      </c>
      <c r="U39" s="78">
        <f t="shared" si="17"/>
        <v>26.908635794743429</v>
      </c>
      <c r="V39" s="78">
        <f t="shared" si="17"/>
        <v>26.218851570964247</v>
      </c>
      <c r="W39" s="78">
        <f t="shared" si="17"/>
        <v>27.594936708860761</v>
      </c>
      <c r="X39" s="78">
        <f t="shared" si="17"/>
        <v>29.531757070004637</v>
      </c>
      <c r="Y39" s="78">
        <f t="shared" si="17"/>
        <v>21.329549175854165</v>
      </c>
      <c r="Z39" s="78">
        <f t="shared" si="17"/>
        <v>20.220554589548826</v>
      </c>
      <c r="AA39" s="78">
        <f t="shared" si="17"/>
        <v>22.819405824674373</v>
      </c>
      <c r="AB39" s="78">
        <f t="shared" si="18"/>
        <v>24.880382775119617</v>
      </c>
      <c r="AC39" s="78">
        <f t="shared" si="19"/>
        <v>28.045753749865117</v>
      </c>
      <c r="AD39" s="78">
        <f t="shared" si="17"/>
        <v>22.663973363690054</v>
      </c>
      <c r="AF39" s="84"/>
      <c r="AG39" s="84"/>
      <c r="AI39" s="84"/>
      <c r="AJ39" s="84"/>
    </row>
    <row r="40" spans="2:36" ht="25.5" hidden="1" x14ac:dyDescent="0.25">
      <c r="B40" s="59" t="s">
        <v>49</v>
      </c>
      <c r="C40" s="51" t="s">
        <v>37</v>
      </c>
      <c r="D40" s="103" t="s">
        <v>87</v>
      </c>
      <c r="E40" s="78">
        <f t="shared" si="16"/>
        <v>23.52</v>
      </c>
      <c r="F40" s="78">
        <f t="shared" si="17"/>
        <v>26.444579043004239</v>
      </c>
      <c r="G40" s="78">
        <f t="shared" ref="G40:AD48" si="20">+G64/G112*100</f>
        <v>22.198655406013394</v>
      </c>
      <c r="H40" s="78">
        <f t="shared" si="20"/>
        <v>25.363202839081733</v>
      </c>
      <c r="I40" s="78">
        <f t="shared" si="20"/>
        <v>24.27338782924614</v>
      </c>
      <c r="J40" s="78">
        <f t="shared" si="20"/>
        <v>23.416847504438746</v>
      </c>
      <c r="K40" s="78">
        <f t="shared" si="20"/>
        <v>24.496550870789125</v>
      </c>
      <c r="L40" s="78">
        <f t="shared" si="20"/>
        <v>22.800157718341328</v>
      </c>
      <c r="M40" s="78">
        <f t="shared" si="20"/>
        <v>25.815259190893709</v>
      </c>
      <c r="N40" s="78">
        <f t="shared" si="20"/>
        <v>25.209848908785677</v>
      </c>
      <c r="O40" s="78">
        <f t="shared" si="20"/>
        <v>26.181926989826454</v>
      </c>
      <c r="P40" s="78">
        <f t="shared" si="20"/>
        <v>21.88714892998583</v>
      </c>
      <c r="Q40" s="78">
        <f t="shared" si="20"/>
        <v>25.294985250737462</v>
      </c>
      <c r="R40" s="78">
        <f t="shared" si="20"/>
        <v>22.218532049153104</v>
      </c>
      <c r="S40" s="78">
        <f t="shared" si="20"/>
        <v>27.44630071599045</v>
      </c>
      <c r="T40" s="78">
        <f t="shared" si="20"/>
        <v>23.829448097230525</v>
      </c>
      <c r="U40" s="78">
        <f t="shared" si="20"/>
        <v>21.176470588235293</v>
      </c>
      <c r="V40" s="78">
        <f t="shared" si="20"/>
        <v>22.686151704940848</v>
      </c>
      <c r="W40" s="78">
        <f t="shared" si="20"/>
        <v>24.204793028322442</v>
      </c>
      <c r="X40" s="78">
        <f t="shared" si="20"/>
        <v>25.428457552809885</v>
      </c>
      <c r="Y40" s="78">
        <f t="shared" si="20"/>
        <v>23.606326013864098</v>
      </c>
      <c r="Z40" s="78">
        <f t="shared" si="20"/>
        <v>23.692444001439767</v>
      </c>
      <c r="AA40" s="78">
        <f t="shared" si="20"/>
        <v>24.077979286751958</v>
      </c>
      <c r="AB40" s="78">
        <f t="shared" si="18"/>
        <v>23.217299578059073</v>
      </c>
      <c r="AC40" s="78">
        <f t="shared" si="19"/>
        <v>24.637272855331737</v>
      </c>
      <c r="AD40" s="78">
        <f t="shared" si="20"/>
        <v>23.734903541810336</v>
      </c>
      <c r="AF40" s="84"/>
      <c r="AG40" s="84"/>
      <c r="AI40" s="84"/>
      <c r="AJ40" s="84"/>
    </row>
    <row r="41" spans="2:36" ht="25.5" hidden="1" x14ac:dyDescent="0.25">
      <c r="B41" s="59" t="s">
        <v>50</v>
      </c>
      <c r="C41" s="51" t="s">
        <v>37</v>
      </c>
      <c r="D41" s="103" t="s">
        <v>87</v>
      </c>
      <c r="E41" s="78">
        <f t="shared" si="16"/>
        <v>22.058823529411764</v>
      </c>
      <c r="F41" s="78">
        <f t="shared" ref="F41:T42" si="21">+F65/F113*100</f>
        <v>24.004563605248148</v>
      </c>
      <c r="G41" s="78">
        <f t="shared" si="21"/>
        <v>21.752459865354741</v>
      </c>
      <c r="H41" s="78">
        <f t="shared" si="21"/>
        <v>22.475890572721905</v>
      </c>
      <c r="I41" s="78">
        <f t="shared" si="21"/>
        <v>20.03003003003003</v>
      </c>
      <c r="J41" s="78">
        <f t="shared" si="21"/>
        <v>21.974830590513069</v>
      </c>
      <c r="K41" s="78">
        <f t="shared" si="21"/>
        <v>22.087266866221505</v>
      </c>
      <c r="L41" s="78">
        <f t="shared" si="21"/>
        <v>21.537735292382131</v>
      </c>
      <c r="M41" s="78">
        <f t="shared" si="21"/>
        <v>22.158467639861616</v>
      </c>
      <c r="N41" s="78">
        <f t="shared" si="21"/>
        <v>21.162301663161919</v>
      </c>
      <c r="O41" s="78">
        <f t="shared" si="21"/>
        <v>21.85672514619883</v>
      </c>
      <c r="P41" s="78">
        <f t="shared" si="21"/>
        <v>20.863507195893298</v>
      </c>
      <c r="Q41" s="78">
        <f t="shared" si="21"/>
        <v>21.727395411605936</v>
      </c>
      <c r="R41" s="78">
        <f t="shared" si="21"/>
        <v>21.33454006911305</v>
      </c>
      <c r="S41" s="78">
        <f t="shared" si="21"/>
        <v>21.204819277108435</v>
      </c>
      <c r="T41" s="78">
        <f t="shared" si="21"/>
        <v>20.067984388769986</v>
      </c>
      <c r="U41" s="78">
        <f t="shared" si="20"/>
        <v>20.364238410596027</v>
      </c>
      <c r="V41" s="78">
        <f t="shared" si="20"/>
        <v>20.898051397910194</v>
      </c>
      <c r="W41" s="78">
        <f t="shared" si="20"/>
        <v>20.733474529038013</v>
      </c>
      <c r="X41" s="78">
        <f t="shared" si="20"/>
        <v>23.825710754017305</v>
      </c>
      <c r="Y41" s="78">
        <f t="shared" si="20"/>
        <v>22.359812428045938</v>
      </c>
      <c r="Z41" s="78">
        <f t="shared" si="20"/>
        <v>21.689284603049234</v>
      </c>
      <c r="AA41" s="78">
        <f t="shared" si="20"/>
        <v>21.334902488231339</v>
      </c>
      <c r="AB41" s="78">
        <f t="shared" si="18"/>
        <v>20.945509002416525</v>
      </c>
      <c r="AC41" s="78">
        <f t="shared" si="19"/>
        <v>21.553207176210371</v>
      </c>
      <c r="AD41" s="78">
        <f t="shared" si="20"/>
        <v>21.737645937695881</v>
      </c>
      <c r="AF41" s="84"/>
      <c r="AG41" s="84"/>
      <c r="AI41" s="84"/>
      <c r="AJ41" s="84"/>
    </row>
    <row r="42" spans="2:36" ht="25.5" hidden="1" x14ac:dyDescent="0.25">
      <c r="B42" s="59" t="s">
        <v>51</v>
      </c>
      <c r="C42" s="51" t="s">
        <v>37</v>
      </c>
      <c r="D42" s="103" t="s">
        <v>87</v>
      </c>
      <c r="E42" s="78">
        <f t="shared" si="16"/>
        <v>30</v>
      </c>
      <c r="F42" s="78">
        <f t="shared" si="21"/>
        <v>33.71867421180275</v>
      </c>
      <c r="G42" s="78">
        <f t="shared" si="21"/>
        <v>27.352931384625627</v>
      </c>
      <c r="H42" s="78">
        <f t="shared" si="21"/>
        <v>32.987382987382986</v>
      </c>
      <c r="I42" s="78">
        <f t="shared" si="21"/>
        <v>26.741071428571427</v>
      </c>
      <c r="J42" s="78">
        <f t="shared" si="21"/>
        <v>28.623334679047236</v>
      </c>
      <c r="K42" s="78">
        <f t="shared" si="21"/>
        <v>30.170706403847969</v>
      </c>
      <c r="L42" s="78">
        <f t="shared" si="21"/>
        <v>30.579868708971553</v>
      </c>
      <c r="M42" s="78">
        <f t="shared" si="21"/>
        <v>30.060692609782219</v>
      </c>
      <c r="N42" s="78">
        <f t="shared" si="21"/>
        <v>32.026143790849673</v>
      </c>
      <c r="O42" s="78">
        <f t="shared" si="21"/>
        <v>34.575955265610439</v>
      </c>
      <c r="P42" s="78">
        <f t="shared" si="21"/>
        <v>26.506876227897841</v>
      </c>
      <c r="Q42" s="78">
        <f t="shared" si="21"/>
        <v>32.460732984293195</v>
      </c>
      <c r="R42" s="78">
        <f t="shared" si="21"/>
        <v>30.625000000000004</v>
      </c>
      <c r="S42" s="78">
        <f t="shared" si="21"/>
        <v>32.634730538922156</v>
      </c>
      <c r="T42" s="78">
        <f t="shared" si="21"/>
        <v>27.106275706514527</v>
      </c>
      <c r="U42" s="78">
        <f t="shared" si="20"/>
        <v>31.162407254740316</v>
      </c>
      <c r="V42" s="78">
        <f t="shared" si="20"/>
        <v>30.686445607911576</v>
      </c>
      <c r="W42" s="78">
        <f t="shared" si="20"/>
        <v>29.767488274623293</v>
      </c>
      <c r="X42" s="78">
        <f t="shared" si="20"/>
        <v>34.549773267112933</v>
      </c>
      <c r="Y42" s="78">
        <f t="shared" si="20"/>
        <v>29.60549747543525</v>
      </c>
      <c r="Z42" s="78">
        <f t="shared" si="20"/>
        <v>29.903377967133295</v>
      </c>
      <c r="AA42" s="78">
        <f t="shared" si="20"/>
        <v>28.302423753735241</v>
      </c>
      <c r="AB42" s="78">
        <f t="shared" si="18"/>
        <v>30.031916680665212</v>
      </c>
      <c r="AC42" s="78">
        <f t="shared" si="19"/>
        <v>31.279006279006278</v>
      </c>
      <c r="AD42" s="78">
        <f t="shared" si="20"/>
        <v>29.543841297119588</v>
      </c>
      <c r="AF42" s="84"/>
      <c r="AG42" s="84"/>
      <c r="AI42" s="84"/>
      <c r="AJ42" s="84"/>
    </row>
    <row r="43" spans="2:36" ht="25.5" hidden="1" x14ac:dyDescent="0.25">
      <c r="B43" s="59" t="s">
        <v>52</v>
      </c>
      <c r="C43" s="51" t="s">
        <v>37</v>
      </c>
      <c r="D43" s="103" t="s">
        <v>87</v>
      </c>
      <c r="E43" s="78">
        <v>0</v>
      </c>
      <c r="F43" s="78">
        <f t="shared" ref="F43:M47" si="22">+F67/F115*100</f>
        <v>0</v>
      </c>
      <c r="G43" s="78">
        <f t="shared" si="22"/>
        <v>13.888888888888889</v>
      </c>
      <c r="H43" s="78">
        <f t="shared" si="22"/>
        <v>0</v>
      </c>
      <c r="I43" s="78">
        <f t="shared" si="22"/>
        <v>0</v>
      </c>
      <c r="J43" s="78">
        <f t="shared" si="22"/>
        <v>0</v>
      </c>
      <c r="K43" s="78">
        <f t="shared" si="22"/>
        <v>25</v>
      </c>
      <c r="L43" s="78">
        <f t="shared" si="22"/>
        <v>0</v>
      </c>
      <c r="M43" s="78">
        <f t="shared" si="22"/>
        <v>33.333333333333329</v>
      </c>
      <c r="N43" s="78">
        <v>0</v>
      </c>
      <c r="O43" s="78">
        <f t="shared" ref="O43:T47" si="23">+O67/O115*100</f>
        <v>0</v>
      </c>
      <c r="P43" s="78">
        <f t="shared" si="23"/>
        <v>15.909090909090908</v>
      </c>
      <c r="Q43" s="78">
        <f t="shared" si="23"/>
        <v>0</v>
      </c>
      <c r="R43" s="78">
        <f t="shared" si="23"/>
        <v>0</v>
      </c>
      <c r="S43" s="78">
        <f t="shared" si="23"/>
        <v>0</v>
      </c>
      <c r="T43" s="78">
        <f t="shared" si="23"/>
        <v>33.333333333333329</v>
      </c>
      <c r="U43" s="78">
        <f t="shared" si="20"/>
        <v>0</v>
      </c>
      <c r="V43" s="78">
        <f t="shared" si="20"/>
        <v>33.333333333333329</v>
      </c>
      <c r="W43" s="78">
        <f t="shared" si="20"/>
        <v>7.6923076923076925</v>
      </c>
      <c r="X43" s="78">
        <f t="shared" si="20"/>
        <v>33.333333333333329</v>
      </c>
      <c r="Y43" s="78">
        <f t="shared" si="20"/>
        <v>11.363636363636363</v>
      </c>
      <c r="Z43" s="78">
        <f t="shared" si="20"/>
        <v>10</v>
      </c>
      <c r="AA43" s="78">
        <f t="shared" si="20"/>
        <v>16</v>
      </c>
      <c r="AB43" s="78">
        <f t="shared" si="18"/>
        <v>11.538461538461538</v>
      </c>
      <c r="AC43" s="78">
        <f t="shared" si="19"/>
        <v>12.5</v>
      </c>
      <c r="AD43" s="78">
        <f t="shared" si="20"/>
        <v>13.013698630136986</v>
      </c>
      <c r="AF43" s="84"/>
      <c r="AG43" s="84"/>
      <c r="AI43" s="84"/>
      <c r="AJ43" s="84"/>
    </row>
    <row r="44" spans="2:36" ht="25.5" hidden="1" x14ac:dyDescent="0.25">
      <c r="B44" s="59" t="s">
        <v>53</v>
      </c>
      <c r="C44" s="51" t="s">
        <v>37</v>
      </c>
      <c r="D44" s="103" t="s">
        <v>87</v>
      </c>
      <c r="E44" s="78">
        <f>+E68/E116*100</f>
        <v>16</v>
      </c>
      <c r="F44" s="78">
        <f t="shared" si="22"/>
        <v>29.641025641025642</v>
      </c>
      <c r="G44" s="78">
        <f t="shared" si="22"/>
        <v>28.871081781758189</v>
      </c>
      <c r="H44" s="78">
        <f t="shared" si="22"/>
        <v>27.902946273830153</v>
      </c>
      <c r="I44" s="78">
        <f t="shared" si="22"/>
        <v>22.816399286987522</v>
      </c>
      <c r="J44" s="78">
        <f t="shared" si="22"/>
        <v>28.98936170212766</v>
      </c>
      <c r="K44" s="78">
        <f t="shared" si="22"/>
        <v>23.604910714285715</v>
      </c>
      <c r="L44" s="78">
        <f t="shared" si="22"/>
        <v>26.228462029355455</v>
      </c>
      <c r="M44" s="78">
        <f t="shared" si="22"/>
        <v>30.931923331130207</v>
      </c>
      <c r="N44" s="78">
        <f>+N68/N116*100</f>
        <v>32.098765432098766</v>
      </c>
      <c r="O44" s="78">
        <f t="shared" si="23"/>
        <v>30.150753768844218</v>
      </c>
      <c r="P44" s="78">
        <f t="shared" si="23"/>
        <v>31.600134183160012</v>
      </c>
      <c r="Q44" s="78">
        <f t="shared" si="23"/>
        <v>32.789855072463766</v>
      </c>
      <c r="R44" s="78">
        <f t="shared" si="23"/>
        <v>40.825840825840828</v>
      </c>
      <c r="S44" s="78">
        <f t="shared" si="23"/>
        <v>35.294117647058826</v>
      </c>
      <c r="T44" s="78">
        <f t="shared" si="23"/>
        <v>37.01622971285893</v>
      </c>
      <c r="U44" s="78">
        <f t="shared" si="20"/>
        <v>23.493975903614459</v>
      </c>
      <c r="V44" s="78">
        <f t="shared" si="20"/>
        <v>37.65093304061471</v>
      </c>
      <c r="W44" s="78">
        <f t="shared" si="20"/>
        <v>33.751306165099273</v>
      </c>
      <c r="X44" s="78">
        <f t="shared" si="20"/>
        <v>32.758620689655174</v>
      </c>
      <c r="Y44" s="78">
        <f t="shared" si="20"/>
        <v>28.914956011730204</v>
      </c>
      <c r="Z44" s="78">
        <f t="shared" si="20"/>
        <v>24.930167597765362</v>
      </c>
      <c r="AA44" s="78">
        <f t="shared" si="20"/>
        <v>31.349944217181108</v>
      </c>
      <c r="AB44" s="78">
        <f t="shared" si="18"/>
        <v>37.775397796817629</v>
      </c>
      <c r="AC44" s="78">
        <f t="shared" si="19"/>
        <v>33.557611438183351</v>
      </c>
      <c r="AD44" s="78">
        <f t="shared" si="20"/>
        <v>31.563710192878897</v>
      </c>
      <c r="AF44" s="84"/>
      <c r="AG44" s="84"/>
      <c r="AI44" s="84"/>
      <c r="AJ44" s="84"/>
    </row>
    <row r="45" spans="2:36" ht="25.5" hidden="1" x14ac:dyDescent="0.25">
      <c r="B45" s="59" t="s">
        <v>54</v>
      </c>
      <c r="C45" s="51" t="s">
        <v>37</v>
      </c>
      <c r="D45" s="103" t="s">
        <v>87</v>
      </c>
      <c r="E45" s="78">
        <f>+E69/E117*100</f>
        <v>38.888888888888893</v>
      </c>
      <c r="F45" s="78">
        <f t="shared" si="22"/>
        <v>44.922937443336352</v>
      </c>
      <c r="G45" s="78">
        <f t="shared" si="22"/>
        <v>34.617896799477464</v>
      </c>
      <c r="H45" s="78">
        <f t="shared" si="22"/>
        <v>40.074906367041194</v>
      </c>
      <c r="I45" s="78">
        <f t="shared" si="22"/>
        <v>38.078291814946617</v>
      </c>
      <c r="J45" s="78">
        <f t="shared" si="22"/>
        <v>40.535372848948377</v>
      </c>
      <c r="K45" s="78">
        <f t="shared" si="22"/>
        <v>40.756526371870002</v>
      </c>
      <c r="L45" s="78">
        <f t="shared" si="22"/>
        <v>35.456273764258555</v>
      </c>
      <c r="M45" s="78">
        <f t="shared" si="22"/>
        <v>43.232044198895025</v>
      </c>
      <c r="N45" s="78">
        <f>+N69/N117*100</f>
        <v>45.741758241758241</v>
      </c>
      <c r="O45" s="78">
        <f t="shared" si="23"/>
        <v>48.941176470588239</v>
      </c>
      <c r="P45" s="78">
        <f t="shared" si="23"/>
        <v>40.312571822569524</v>
      </c>
      <c r="Q45" s="78">
        <f t="shared" si="23"/>
        <v>49.011857707509883</v>
      </c>
      <c r="R45" s="78">
        <f t="shared" si="23"/>
        <v>39.863433011537559</v>
      </c>
      <c r="S45" s="78">
        <f t="shared" si="23"/>
        <v>50.581395348837212</v>
      </c>
      <c r="T45" s="78">
        <f t="shared" si="23"/>
        <v>41.308411214953274</v>
      </c>
      <c r="U45" s="78">
        <f t="shared" si="20"/>
        <v>41.724137931034484</v>
      </c>
      <c r="V45" s="78">
        <f t="shared" si="20"/>
        <v>40.335305719921102</v>
      </c>
      <c r="W45" s="78">
        <f t="shared" si="20"/>
        <v>43.805970149253731</v>
      </c>
      <c r="X45" s="78">
        <f t="shared" si="20"/>
        <v>54.234062797335866</v>
      </c>
      <c r="Y45" s="78">
        <f t="shared" si="20"/>
        <v>37.593903102885143</v>
      </c>
      <c r="Z45" s="78">
        <f t="shared" si="20"/>
        <v>38.244514106583068</v>
      </c>
      <c r="AA45" s="78">
        <f t="shared" si="20"/>
        <v>42.016685845799771</v>
      </c>
      <c r="AB45" s="78">
        <f t="shared" si="18"/>
        <v>41.359313384365578</v>
      </c>
      <c r="AC45" s="78">
        <f t="shared" si="19"/>
        <v>45.967264839282187</v>
      </c>
      <c r="AD45" s="78">
        <f t="shared" si="20"/>
        <v>40.736674851942801</v>
      </c>
      <c r="AF45" s="84"/>
      <c r="AG45" s="84"/>
      <c r="AI45" s="84"/>
      <c r="AJ45" s="84"/>
    </row>
    <row r="46" spans="2:36" ht="25.5" hidden="1" x14ac:dyDescent="0.25">
      <c r="B46" s="59" t="s">
        <v>55</v>
      </c>
      <c r="C46" s="51" t="s">
        <v>37</v>
      </c>
      <c r="D46" s="103" t="s">
        <v>87</v>
      </c>
      <c r="E46" s="78">
        <f>+E70/E118*100</f>
        <v>22.222222222222221</v>
      </c>
      <c r="F46" s="78">
        <f t="shared" si="22"/>
        <v>24.981984146048521</v>
      </c>
      <c r="G46" s="78">
        <f t="shared" si="22"/>
        <v>22.812111157196185</v>
      </c>
      <c r="H46" s="78">
        <f t="shared" si="22"/>
        <v>27.609714529186196</v>
      </c>
      <c r="I46" s="78">
        <f t="shared" si="22"/>
        <v>22.437971952535062</v>
      </c>
      <c r="J46" s="78">
        <f t="shared" si="22"/>
        <v>22.666666666666664</v>
      </c>
      <c r="K46" s="78">
        <f t="shared" si="22"/>
        <v>24.734982332155479</v>
      </c>
      <c r="L46" s="78">
        <f t="shared" si="22"/>
        <v>21.03200522534291</v>
      </c>
      <c r="M46" s="78">
        <f t="shared" si="22"/>
        <v>27.009174311926603</v>
      </c>
      <c r="N46" s="78">
        <f>+N70/N118*100</f>
        <v>26.916299559471369</v>
      </c>
      <c r="O46" s="78">
        <f t="shared" si="23"/>
        <v>24.972129319955407</v>
      </c>
      <c r="P46" s="78">
        <f t="shared" si="23"/>
        <v>24.887092940337531</v>
      </c>
      <c r="Q46" s="78">
        <f t="shared" si="23"/>
        <v>29.866117404737384</v>
      </c>
      <c r="R46" s="78">
        <f t="shared" si="23"/>
        <v>29.725632863422767</v>
      </c>
      <c r="S46" s="78">
        <f t="shared" si="23"/>
        <v>24.761904761904763</v>
      </c>
      <c r="T46" s="78">
        <f t="shared" si="23"/>
        <v>29.485505353878299</v>
      </c>
      <c r="U46" s="78">
        <f t="shared" si="20"/>
        <v>25.605536332179931</v>
      </c>
      <c r="V46" s="78">
        <f t="shared" si="20"/>
        <v>30.492529053680133</v>
      </c>
      <c r="W46" s="78">
        <f t="shared" si="20"/>
        <v>27.718465796757613</v>
      </c>
      <c r="X46" s="78">
        <f t="shared" si="20"/>
        <v>30.608240680183123</v>
      </c>
      <c r="Y46" s="78">
        <f t="shared" si="20"/>
        <v>24.049004594180705</v>
      </c>
      <c r="Z46" s="78">
        <f t="shared" si="20"/>
        <v>22.550519281861366</v>
      </c>
      <c r="AA46" s="78">
        <f t="shared" si="20"/>
        <v>25.841113264047909</v>
      </c>
      <c r="AB46" s="78">
        <f t="shared" si="18"/>
        <v>29.512874966817094</v>
      </c>
      <c r="AC46" s="78">
        <f t="shared" si="19"/>
        <v>28.389251556095342</v>
      </c>
      <c r="AD46" s="78">
        <f t="shared" si="20"/>
        <v>25.870506584410961</v>
      </c>
      <c r="AF46" s="84"/>
      <c r="AG46" s="84"/>
      <c r="AI46" s="84"/>
      <c r="AJ46" s="84"/>
    </row>
    <row r="47" spans="2:36" ht="25.5" hidden="1" x14ac:dyDescent="0.25">
      <c r="B47" s="59" t="s">
        <v>56</v>
      </c>
      <c r="C47" s="51" t="s">
        <v>37</v>
      </c>
      <c r="D47" s="103" t="s">
        <v>87</v>
      </c>
      <c r="E47" s="78">
        <f>+E71/E119*100</f>
        <v>64.503042596348877</v>
      </c>
      <c r="F47" s="78">
        <f t="shared" si="22"/>
        <v>56.295820623963181</v>
      </c>
      <c r="G47" s="78">
        <f t="shared" si="22"/>
        <v>51.272495213784296</v>
      </c>
      <c r="H47" s="78">
        <f t="shared" si="22"/>
        <v>53.823710073710075</v>
      </c>
      <c r="I47" s="78">
        <f t="shared" si="22"/>
        <v>55.615735461801599</v>
      </c>
      <c r="J47" s="78">
        <f t="shared" si="22"/>
        <v>57.270980140935301</v>
      </c>
      <c r="K47" s="78">
        <f t="shared" si="22"/>
        <v>56.735861046388479</v>
      </c>
      <c r="L47" s="78">
        <f t="shared" si="22"/>
        <v>49.728592001772462</v>
      </c>
      <c r="M47" s="78">
        <f t="shared" si="22"/>
        <v>49.776039366601474</v>
      </c>
      <c r="N47" s="78">
        <f>+N71/N119*100</f>
        <v>53.820645905420996</v>
      </c>
      <c r="O47" s="78">
        <f t="shared" si="23"/>
        <v>53.677453864669701</v>
      </c>
      <c r="P47" s="78">
        <f t="shared" si="23"/>
        <v>40.625927024621774</v>
      </c>
      <c r="Q47" s="78">
        <f t="shared" si="23"/>
        <v>55.218750000000007</v>
      </c>
      <c r="R47" s="78">
        <f t="shared" si="23"/>
        <v>34.699775232794607</v>
      </c>
      <c r="S47" s="78">
        <f t="shared" si="23"/>
        <v>53.546910755148744</v>
      </c>
      <c r="T47" s="78">
        <f t="shared" si="23"/>
        <v>43.477011494252878</v>
      </c>
      <c r="U47" s="78">
        <f t="shared" si="20"/>
        <v>47.945891783567134</v>
      </c>
      <c r="V47" s="78">
        <f t="shared" si="20"/>
        <v>44.301242236024848</v>
      </c>
      <c r="W47" s="78">
        <f t="shared" si="20"/>
        <v>37.549129702414376</v>
      </c>
      <c r="X47" s="78">
        <f t="shared" si="20"/>
        <v>49.123475609756099</v>
      </c>
      <c r="Y47" s="78">
        <f t="shared" si="20"/>
        <v>53.076294571970337</v>
      </c>
      <c r="Z47" s="78">
        <f t="shared" si="20"/>
        <v>53.90103924305879</v>
      </c>
      <c r="AA47" s="78">
        <f t="shared" si="20"/>
        <v>45.960294612479899</v>
      </c>
      <c r="AB47" s="78">
        <f t="shared" si="18"/>
        <v>42.21688921707382</v>
      </c>
      <c r="AC47" s="78">
        <f t="shared" si="19"/>
        <v>40.664751743947477</v>
      </c>
      <c r="AD47" s="78">
        <f t="shared" si="20"/>
        <v>48.265505590340858</v>
      </c>
      <c r="AF47" s="84"/>
      <c r="AG47" s="84"/>
      <c r="AI47" s="84"/>
      <c r="AJ47" s="84"/>
    </row>
    <row r="48" spans="2:36" ht="25.5" hidden="1" x14ac:dyDescent="0.25">
      <c r="B48" s="59" t="s">
        <v>57</v>
      </c>
      <c r="C48" s="51" t="s">
        <v>37</v>
      </c>
      <c r="D48" s="103" t="s">
        <v>87</v>
      </c>
      <c r="E48" s="78">
        <v>0</v>
      </c>
      <c r="F48" s="78">
        <v>0</v>
      </c>
      <c r="G48" s="78">
        <f>+G72/G120*100</f>
        <v>0</v>
      </c>
      <c r="H48" s="78">
        <f>+H72/H120*100</f>
        <v>0</v>
      </c>
      <c r="I48" s="78">
        <v>0</v>
      </c>
      <c r="J48" s="78">
        <v>0</v>
      </c>
      <c r="K48" s="78">
        <f>+K72/K120*100</f>
        <v>66.666666666666657</v>
      </c>
      <c r="L48" s="78">
        <f>+L72/L120*100</f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f>+T72/T120*100</f>
        <v>0</v>
      </c>
      <c r="U48" s="78">
        <v>0</v>
      </c>
      <c r="V48" s="78">
        <f t="shared" si="20"/>
        <v>0</v>
      </c>
      <c r="W48" s="78">
        <f t="shared" si="20"/>
        <v>0</v>
      </c>
      <c r="X48" s="78">
        <f t="shared" si="20"/>
        <v>0</v>
      </c>
      <c r="Y48" s="78">
        <f t="shared" si="20"/>
        <v>0</v>
      </c>
      <c r="Z48" s="78">
        <f t="shared" si="20"/>
        <v>50</v>
      </c>
      <c r="AA48" s="78">
        <v>0</v>
      </c>
      <c r="AB48" s="78">
        <v>1</v>
      </c>
      <c r="AC48" s="78">
        <v>2</v>
      </c>
      <c r="AD48" s="78">
        <f t="shared" si="20"/>
        <v>18.181818181818183</v>
      </c>
      <c r="AF48" s="84"/>
      <c r="AG48" s="84"/>
      <c r="AI48" s="84"/>
      <c r="AJ48" s="84"/>
    </row>
    <row r="49" spans="2:36" ht="25.5" hidden="1" x14ac:dyDescent="0.25">
      <c r="B49" s="59" t="s">
        <v>58</v>
      </c>
      <c r="C49" s="51" t="s">
        <v>37</v>
      </c>
      <c r="D49" s="103" t="s">
        <v>87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f>+M73/M121*100</f>
        <v>0</v>
      </c>
      <c r="N49" s="78">
        <v>0</v>
      </c>
      <c r="O49" s="78">
        <v>0</v>
      </c>
      <c r="P49" s="78">
        <f>+P73/P121*100</f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f>+AA73/AA121*100</f>
        <v>0</v>
      </c>
      <c r="AB49" s="78">
        <v>0</v>
      </c>
      <c r="AC49" s="78">
        <v>0</v>
      </c>
      <c r="AD49" s="78">
        <f>+AD73/AD121*100</f>
        <v>0</v>
      </c>
      <c r="AF49" s="84"/>
      <c r="AG49" s="84"/>
      <c r="AI49" s="84"/>
      <c r="AJ49" s="84"/>
    </row>
    <row r="50" spans="2:36" ht="25.5" hidden="1" x14ac:dyDescent="0.25">
      <c r="B50" s="59" t="s">
        <v>59</v>
      </c>
      <c r="C50" s="53" t="s">
        <v>37</v>
      </c>
      <c r="D50" s="53" t="s">
        <v>87</v>
      </c>
      <c r="E50" s="78">
        <f t="shared" ref="E50:AD50" si="24">+E74/E122*100</f>
        <v>20.240963855421686</v>
      </c>
      <c r="F50" s="78">
        <f t="shared" si="24"/>
        <v>23.722593831289483</v>
      </c>
      <c r="G50" s="78">
        <f t="shared" si="24"/>
        <v>18.226076921689895</v>
      </c>
      <c r="H50" s="78">
        <f t="shared" si="24"/>
        <v>23.153377004743618</v>
      </c>
      <c r="I50" s="78">
        <f t="shared" si="24"/>
        <v>17.417345471969334</v>
      </c>
      <c r="J50" s="78">
        <f t="shared" si="24"/>
        <v>21.436423598387687</v>
      </c>
      <c r="K50" s="78">
        <f t="shared" si="24"/>
        <v>20.338886353263348</v>
      </c>
      <c r="L50" s="78">
        <f t="shared" si="24"/>
        <v>19.309742245522063</v>
      </c>
      <c r="M50" s="78">
        <f t="shared" si="24"/>
        <v>21.956436089379185</v>
      </c>
      <c r="N50" s="78">
        <f t="shared" si="24"/>
        <v>21.739130434782609</v>
      </c>
      <c r="O50" s="78">
        <f t="shared" si="24"/>
        <v>21.452145214521451</v>
      </c>
      <c r="P50" s="78">
        <f t="shared" si="24"/>
        <v>20.783489782778137</v>
      </c>
      <c r="Q50" s="78">
        <f t="shared" si="24"/>
        <v>24.847976514992663</v>
      </c>
      <c r="R50" s="78">
        <f t="shared" si="24"/>
        <v>25.157232704402517</v>
      </c>
      <c r="S50" s="78">
        <f t="shared" si="24"/>
        <v>22.925531914893618</v>
      </c>
      <c r="T50" s="78">
        <f t="shared" si="24"/>
        <v>23.733159828536436</v>
      </c>
      <c r="U50" s="78">
        <f t="shared" si="24"/>
        <v>21.798107255520506</v>
      </c>
      <c r="V50" s="78">
        <f t="shared" si="24"/>
        <v>23.932968536251707</v>
      </c>
      <c r="W50" s="78">
        <f t="shared" si="24"/>
        <v>25.455739224470879</v>
      </c>
      <c r="X50" s="78">
        <f t="shared" si="24"/>
        <v>21.005385996409338</v>
      </c>
      <c r="Y50" s="78">
        <f t="shared" si="24"/>
        <v>20.114599361550649</v>
      </c>
      <c r="Z50" s="78">
        <f t="shared" si="24"/>
        <v>19.7038611756563</v>
      </c>
      <c r="AA50" s="78">
        <f t="shared" si="24"/>
        <v>21.140006181288356</v>
      </c>
      <c r="AB50" s="78">
        <f>+AB74/AB122*100</f>
        <v>24.395645724075969</v>
      </c>
      <c r="AC50" s="78">
        <f>+AC74/AC122*100</f>
        <v>24.667853283325915</v>
      </c>
      <c r="AD50" s="78">
        <f t="shared" si="24"/>
        <v>22.16507157985254</v>
      </c>
      <c r="AF50" s="84"/>
      <c r="AG50" s="84"/>
      <c r="AI50" s="84"/>
      <c r="AJ50" s="84"/>
    </row>
    <row r="51" spans="2:36" hidden="1" x14ac:dyDescent="0.25">
      <c r="B51" s="102"/>
      <c r="C51" s="102"/>
      <c r="D51" s="102"/>
      <c r="E51" s="102"/>
      <c r="F51" s="102"/>
      <c r="G51" s="102"/>
      <c r="H51" s="102"/>
      <c r="I51" s="102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F51" s="84"/>
      <c r="AG51" s="84"/>
      <c r="AI51" s="84"/>
      <c r="AJ51" s="84"/>
    </row>
    <row r="52" spans="2:36" hidden="1" x14ac:dyDescent="0.25">
      <c r="B52" s="104" t="s">
        <v>90</v>
      </c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F52" s="84"/>
      <c r="AG52" s="84"/>
      <c r="AI52" s="84"/>
      <c r="AJ52" s="84"/>
    </row>
    <row r="53" spans="2:36" ht="25.5" hidden="1" x14ac:dyDescent="0.25">
      <c r="B53" s="105" t="s">
        <v>91</v>
      </c>
      <c r="C53" s="53" t="s">
        <v>84</v>
      </c>
      <c r="D53" s="53" t="s">
        <v>87</v>
      </c>
      <c r="E53" s="79">
        <v>559</v>
      </c>
      <c r="F53" s="79">
        <v>17631</v>
      </c>
      <c r="G53" s="79">
        <v>11495</v>
      </c>
      <c r="H53" s="79">
        <v>4670</v>
      </c>
      <c r="I53" s="79">
        <v>4997</v>
      </c>
      <c r="J53" s="79">
        <v>5625</v>
      </c>
      <c r="K53" s="79">
        <v>19069</v>
      </c>
      <c r="L53" s="79">
        <v>14666</v>
      </c>
      <c r="M53" s="79">
        <v>14009</v>
      </c>
      <c r="N53" s="79">
        <v>9343</v>
      </c>
      <c r="O53" s="79">
        <v>6052</v>
      </c>
      <c r="P53" s="79">
        <v>16389</v>
      </c>
      <c r="Q53" s="79">
        <v>10872</v>
      </c>
      <c r="R53" s="79">
        <v>25412</v>
      </c>
      <c r="S53" s="79">
        <v>4293</v>
      </c>
      <c r="T53" s="79">
        <v>25022</v>
      </c>
      <c r="U53" s="79">
        <v>6719</v>
      </c>
      <c r="V53" s="79">
        <v>8848</v>
      </c>
      <c r="W53" s="79">
        <v>27005</v>
      </c>
      <c r="X53" s="79">
        <v>8234</v>
      </c>
      <c r="Y53" s="80">
        <f>+E53+F53+G53+H53</f>
        <v>34355</v>
      </c>
      <c r="Z53" s="106">
        <f>+I53+J53+K53+L53</f>
        <v>44357</v>
      </c>
      <c r="AA53" s="106">
        <f t="shared" ref="AA53:AA74" si="25">+M53+N53+O53+P53</f>
        <v>45793</v>
      </c>
      <c r="AB53" s="106">
        <f t="shared" ref="AB53:AB75" si="26">+Q53+R53+S53+T53+U53+V53</f>
        <v>81166</v>
      </c>
      <c r="AC53" s="106">
        <f t="shared" ref="AC53:AC74" si="27">+X53+W53</f>
        <v>35239</v>
      </c>
      <c r="AD53" s="106">
        <f t="shared" ref="AD53:AD74" si="28">SUM(Y53:AC53)</f>
        <v>240910</v>
      </c>
      <c r="AF53" s="84"/>
      <c r="AG53" s="84"/>
      <c r="AI53" s="84"/>
      <c r="AJ53" s="84"/>
    </row>
    <row r="54" spans="2:36" ht="25.5" hidden="1" x14ac:dyDescent="0.25">
      <c r="B54" s="105" t="s">
        <v>92</v>
      </c>
      <c r="C54" s="107" t="s">
        <v>84</v>
      </c>
      <c r="D54" s="107" t="s">
        <v>87</v>
      </c>
      <c r="E54" s="79">
        <v>1</v>
      </c>
      <c r="F54" s="79">
        <v>35</v>
      </c>
      <c r="G54" s="79">
        <v>45</v>
      </c>
      <c r="H54" s="79">
        <v>14</v>
      </c>
      <c r="I54" s="79">
        <v>19</v>
      </c>
      <c r="J54" s="79">
        <v>6</v>
      </c>
      <c r="K54" s="79">
        <v>26</v>
      </c>
      <c r="L54" s="79">
        <v>22</v>
      </c>
      <c r="M54" s="79">
        <v>50</v>
      </c>
      <c r="N54" s="79">
        <v>11</v>
      </c>
      <c r="O54" s="79">
        <v>7</v>
      </c>
      <c r="P54" s="79">
        <v>50</v>
      </c>
      <c r="Q54" s="79">
        <v>11</v>
      </c>
      <c r="R54" s="79">
        <v>36</v>
      </c>
      <c r="S54" s="79">
        <v>5</v>
      </c>
      <c r="T54" s="79">
        <v>39</v>
      </c>
      <c r="U54" s="79">
        <v>6</v>
      </c>
      <c r="V54" s="79">
        <v>23</v>
      </c>
      <c r="W54" s="79">
        <v>78</v>
      </c>
      <c r="X54" s="79">
        <v>30</v>
      </c>
      <c r="Y54" s="80">
        <f t="shared" ref="Y54:Y74" si="29">+E54+F54+G54+H54</f>
        <v>95</v>
      </c>
      <c r="Z54" s="106">
        <f t="shared" ref="Z54:Z74" si="30">+I54+J54+K54+L54</f>
        <v>73</v>
      </c>
      <c r="AA54" s="106">
        <f t="shared" si="25"/>
        <v>118</v>
      </c>
      <c r="AB54" s="106">
        <f t="shared" si="26"/>
        <v>120</v>
      </c>
      <c r="AC54" s="106">
        <f t="shared" si="27"/>
        <v>108</v>
      </c>
      <c r="AD54" s="106">
        <f t="shared" si="28"/>
        <v>514</v>
      </c>
      <c r="AF54" s="84"/>
      <c r="AG54" s="84"/>
      <c r="AI54" s="84"/>
      <c r="AJ54" s="84"/>
    </row>
    <row r="55" spans="2:36" ht="25.5" hidden="1" x14ac:dyDescent="0.25">
      <c r="B55" s="105" t="s">
        <v>93</v>
      </c>
      <c r="C55" s="107" t="s">
        <v>84</v>
      </c>
      <c r="D55" s="107" t="s">
        <v>87</v>
      </c>
      <c r="E55" s="81">
        <v>127</v>
      </c>
      <c r="F55" s="81">
        <v>8128</v>
      </c>
      <c r="G55" s="81">
        <v>20455</v>
      </c>
      <c r="H55" s="81">
        <v>2361</v>
      </c>
      <c r="I55" s="81">
        <v>1207</v>
      </c>
      <c r="J55" s="81">
        <v>1818</v>
      </c>
      <c r="K55" s="81">
        <v>11059</v>
      </c>
      <c r="L55" s="81">
        <v>9446</v>
      </c>
      <c r="M55" s="81">
        <v>12651</v>
      </c>
      <c r="N55" s="81">
        <v>5307</v>
      </c>
      <c r="O55" s="81">
        <v>2198</v>
      </c>
      <c r="P55" s="81">
        <v>7374</v>
      </c>
      <c r="Q55" s="81">
        <v>3399</v>
      </c>
      <c r="R55" s="81">
        <v>10197</v>
      </c>
      <c r="S55" s="81">
        <v>524</v>
      </c>
      <c r="T55" s="81">
        <v>6396</v>
      </c>
      <c r="U55" s="81">
        <v>1002</v>
      </c>
      <c r="V55" s="81">
        <v>3013</v>
      </c>
      <c r="W55" s="81">
        <v>6237</v>
      </c>
      <c r="X55" s="81">
        <v>2445</v>
      </c>
      <c r="Y55" s="82">
        <f t="shared" si="29"/>
        <v>31071</v>
      </c>
      <c r="Z55" s="83">
        <f t="shared" si="30"/>
        <v>23530</v>
      </c>
      <c r="AA55" s="83">
        <f t="shared" si="25"/>
        <v>27530</v>
      </c>
      <c r="AB55" s="83">
        <f t="shared" si="26"/>
        <v>24531</v>
      </c>
      <c r="AC55" s="83">
        <f t="shared" si="27"/>
        <v>8682</v>
      </c>
      <c r="AD55" s="83">
        <f t="shared" si="28"/>
        <v>115344</v>
      </c>
      <c r="AF55" s="84"/>
      <c r="AG55" s="84"/>
      <c r="AI55" s="84"/>
      <c r="AJ55" s="84"/>
    </row>
    <row r="56" spans="2:36" ht="25.5" hidden="1" x14ac:dyDescent="0.25">
      <c r="B56" s="105" t="s">
        <v>94</v>
      </c>
      <c r="C56" s="107" t="s">
        <v>84</v>
      </c>
      <c r="D56" s="107" t="s">
        <v>87</v>
      </c>
      <c r="E56" s="81">
        <v>1</v>
      </c>
      <c r="F56" s="81">
        <v>81</v>
      </c>
      <c r="G56" s="81">
        <v>91</v>
      </c>
      <c r="H56" s="81">
        <v>8</v>
      </c>
      <c r="I56" s="81">
        <v>42</v>
      </c>
      <c r="J56" s="81">
        <v>17</v>
      </c>
      <c r="K56" s="81">
        <v>65</v>
      </c>
      <c r="L56" s="81">
        <v>55</v>
      </c>
      <c r="M56" s="81">
        <v>44</v>
      </c>
      <c r="N56" s="81">
        <v>33</v>
      </c>
      <c r="O56" s="81">
        <v>21</v>
      </c>
      <c r="P56" s="81">
        <v>58</v>
      </c>
      <c r="Q56" s="81">
        <v>34</v>
      </c>
      <c r="R56" s="81">
        <v>46</v>
      </c>
      <c r="S56" s="81">
        <v>8</v>
      </c>
      <c r="T56" s="81">
        <v>62</v>
      </c>
      <c r="U56" s="81">
        <v>14</v>
      </c>
      <c r="V56" s="81">
        <v>23</v>
      </c>
      <c r="W56" s="81">
        <v>41</v>
      </c>
      <c r="X56" s="81">
        <v>6</v>
      </c>
      <c r="Y56" s="82">
        <f t="shared" si="29"/>
        <v>181</v>
      </c>
      <c r="Z56" s="83">
        <f t="shared" si="30"/>
        <v>179</v>
      </c>
      <c r="AA56" s="83">
        <f t="shared" si="25"/>
        <v>156</v>
      </c>
      <c r="AB56" s="83">
        <f t="shared" si="26"/>
        <v>187</v>
      </c>
      <c r="AC56" s="83">
        <f t="shared" si="27"/>
        <v>47</v>
      </c>
      <c r="AD56" s="83">
        <f t="shared" si="28"/>
        <v>750</v>
      </c>
      <c r="AF56" s="84"/>
      <c r="AG56" s="84"/>
      <c r="AI56" s="84"/>
      <c r="AJ56" s="84"/>
    </row>
    <row r="57" spans="2:36" ht="25.5" hidden="1" x14ac:dyDescent="0.25">
      <c r="B57" s="105" t="s">
        <v>95</v>
      </c>
      <c r="C57" s="107" t="s">
        <v>84</v>
      </c>
      <c r="D57" s="107" t="s">
        <v>87</v>
      </c>
      <c r="E57" s="81">
        <v>2</v>
      </c>
      <c r="F57" s="81">
        <v>100</v>
      </c>
      <c r="G57" s="81">
        <v>189</v>
      </c>
      <c r="H57" s="81">
        <v>26</v>
      </c>
      <c r="I57" s="81">
        <v>10</v>
      </c>
      <c r="J57" s="81">
        <v>27</v>
      </c>
      <c r="K57" s="81">
        <v>68</v>
      </c>
      <c r="L57" s="81">
        <v>66</v>
      </c>
      <c r="M57" s="81">
        <v>113</v>
      </c>
      <c r="N57" s="81">
        <v>35</v>
      </c>
      <c r="O57" s="81">
        <v>23</v>
      </c>
      <c r="P57" s="81">
        <v>182</v>
      </c>
      <c r="Q57" s="81">
        <v>56</v>
      </c>
      <c r="R57" s="81">
        <v>189</v>
      </c>
      <c r="S57" s="81">
        <v>11</v>
      </c>
      <c r="T57" s="81">
        <v>94</v>
      </c>
      <c r="U57" s="81">
        <v>12</v>
      </c>
      <c r="V57" s="81">
        <v>41</v>
      </c>
      <c r="W57" s="81">
        <v>169</v>
      </c>
      <c r="X57" s="81">
        <v>48</v>
      </c>
      <c r="Y57" s="82">
        <f t="shared" si="29"/>
        <v>317</v>
      </c>
      <c r="Z57" s="83">
        <f t="shared" si="30"/>
        <v>171</v>
      </c>
      <c r="AA57" s="83">
        <f t="shared" si="25"/>
        <v>353</v>
      </c>
      <c r="AB57" s="83">
        <f t="shared" si="26"/>
        <v>403</v>
      </c>
      <c r="AC57" s="83">
        <f t="shared" si="27"/>
        <v>217</v>
      </c>
      <c r="AD57" s="83">
        <f t="shared" si="28"/>
        <v>1461</v>
      </c>
      <c r="AF57" s="84"/>
      <c r="AG57" s="84"/>
      <c r="AI57" s="84"/>
      <c r="AJ57" s="84"/>
    </row>
    <row r="58" spans="2:36" ht="25.5" hidden="1" x14ac:dyDescent="0.25">
      <c r="B58" s="105" t="s">
        <v>96</v>
      </c>
      <c r="C58" s="107" t="s">
        <v>84</v>
      </c>
      <c r="D58" s="107" t="s">
        <v>87</v>
      </c>
      <c r="E58" s="81">
        <v>164</v>
      </c>
      <c r="F58" s="81">
        <v>4312</v>
      </c>
      <c r="G58" s="81">
        <v>10113</v>
      </c>
      <c r="H58" s="81">
        <v>1878</v>
      </c>
      <c r="I58" s="81">
        <v>980</v>
      </c>
      <c r="J58" s="81">
        <v>1052</v>
      </c>
      <c r="K58" s="81">
        <v>4994</v>
      </c>
      <c r="L58" s="81">
        <v>4476</v>
      </c>
      <c r="M58" s="81">
        <v>4386</v>
      </c>
      <c r="N58" s="81">
        <v>1491</v>
      </c>
      <c r="O58" s="81">
        <v>881</v>
      </c>
      <c r="P58" s="81">
        <v>8314</v>
      </c>
      <c r="Q58" s="81">
        <v>1939</v>
      </c>
      <c r="R58" s="81">
        <v>7966</v>
      </c>
      <c r="S58" s="81">
        <v>307</v>
      </c>
      <c r="T58" s="81">
        <v>3623</v>
      </c>
      <c r="U58" s="81">
        <v>616</v>
      </c>
      <c r="V58" s="81">
        <v>2137</v>
      </c>
      <c r="W58" s="81">
        <v>5011</v>
      </c>
      <c r="X58" s="81">
        <v>2171</v>
      </c>
      <c r="Y58" s="82">
        <f t="shared" si="29"/>
        <v>16467</v>
      </c>
      <c r="Z58" s="83">
        <f t="shared" si="30"/>
        <v>11502</v>
      </c>
      <c r="AA58" s="83">
        <f t="shared" si="25"/>
        <v>15072</v>
      </c>
      <c r="AB58" s="83">
        <f t="shared" si="26"/>
        <v>16588</v>
      </c>
      <c r="AC58" s="83">
        <f t="shared" si="27"/>
        <v>7182</v>
      </c>
      <c r="AD58" s="83">
        <f t="shared" si="28"/>
        <v>66811</v>
      </c>
      <c r="AF58" s="84"/>
      <c r="AG58" s="84"/>
      <c r="AI58" s="84"/>
      <c r="AJ58" s="84"/>
    </row>
    <row r="59" spans="2:36" ht="25.5" hidden="1" x14ac:dyDescent="0.25">
      <c r="B59" s="105" t="s">
        <v>97</v>
      </c>
      <c r="C59" s="107" t="s">
        <v>84</v>
      </c>
      <c r="D59" s="107" t="s">
        <v>87</v>
      </c>
      <c r="E59" s="81">
        <v>773</v>
      </c>
      <c r="F59" s="81">
        <v>30603</v>
      </c>
      <c r="G59" s="81">
        <v>48830</v>
      </c>
      <c r="H59" s="81">
        <v>12903</v>
      </c>
      <c r="I59" s="81">
        <v>4487</v>
      </c>
      <c r="J59" s="81">
        <v>6420</v>
      </c>
      <c r="K59" s="81">
        <v>26920</v>
      </c>
      <c r="L59" s="81">
        <v>26228</v>
      </c>
      <c r="M59" s="81">
        <v>27791</v>
      </c>
      <c r="N59" s="81">
        <v>10646</v>
      </c>
      <c r="O59" s="81">
        <v>6562</v>
      </c>
      <c r="P59" s="81">
        <v>43590</v>
      </c>
      <c r="Q59" s="81">
        <v>10321</v>
      </c>
      <c r="R59" s="81">
        <v>56301</v>
      </c>
      <c r="S59" s="81">
        <v>2379</v>
      </c>
      <c r="T59" s="81">
        <v>28177</v>
      </c>
      <c r="U59" s="81">
        <v>4282</v>
      </c>
      <c r="V59" s="81">
        <v>15785</v>
      </c>
      <c r="W59" s="81">
        <v>36939</v>
      </c>
      <c r="X59" s="81">
        <v>12476</v>
      </c>
      <c r="Y59" s="82">
        <f t="shared" si="29"/>
        <v>93109</v>
      </c>
      <c r="Z59" s="83">
        <f t="shared" si="30"/>
        <v>64055</v>
      </c>
      <c r="AA59" s="83">
        <f t="shared" si="25"/>
        <v>88589</v>
      </c>
      <c r="AB59" s="83">
        <f t="shared" si="26"/>
        <v>117245</v>
      </c>
      <c r="AC59" s="83">
        <f t="shared" si="27"/>
        <v>49415</v>
      </c>
      <c r="AD59" s="83">
        <f t="shared" si="28"/>
        <v>412413</v>
      </c>
      <c r="AF59" s="84"/>
      <c r="AG59" s="84"/>
      <c r="AI59" s="84"/>
      <c r="AJ59" s="84"/>
    </row>
    <row r="60" spans="2:36" ht="25.5" hidden="1" x14ac:dyDescent="0.25">
      <c r="B60" s="105" t="s">
        <v>98</v>
      </c>
      <c r="C60" s="107" t="s">
        <v>84</v>
      </c>
      <c r="D60" s="107" t="s">
        <v>87</v>
      </c>
      <c r="E60" s="81">
        <v>22</v>
      </c>
      <c r="F60" s="81">
        <v>1272</v>
      </c>
      <c r="G60" s="81">
        <v>3207</v>
      </c>
      <c r="H60" s="81">
        <v>576</v>
      </c>
      <c r="I60" s="81">
        <v>369</v>
      </c>
      <c r="J60" s="81">
        <v>303</v>
      </c>
      <c r="K60" s="81">
        <v>1406</v>
      </c>
      <c r="L60" s="81">
        <v>1296</v>
      </c>
      <c r="M60" s="81">
        <v>1184</v>
      </c>
      <c r="N60" s="81">
        <v>473</v>
      </c>
      <c r="O60" s="81">
        <v>240</v>
      </c>
      <c r="P60" s="81">
        <v>2478</v>
      </c>
      <c r="Q60" s="81">
        <v>391</v>
      </c>
      <c r="R60" s="81">
        <v>2655</v>
      </c>
      <c r="S60" s="81">
        <v>113</v>
      </c>
      <c r="T60" s="81">
        <v>1121</v>
      </c>
      <c r="U60" s="81">
        <v>185</v>
      </c>
      <c r="V60" s="81">
        <v>632</v>
      </c>
      <c r="W60" s="81">
        <v>1518</v>
      </c>
      <c r="X60" s="81">
        <v>576</v>
      </c>
      <c r="Y60" s="82">
        <f t="shared" si="29"/>
        <v>5077</v>
      </c>
      <c r="Z60" s="83">
        <f t="shared" si="30"/>
        <v>3374</v>
      </c>
      <c r="AA60" s="83">
        <f t="shared" si="25"/>
        <v>4375</v>
      </c>
      <c r="AB60" s="83">
        <f t="shared" si="26"/>
        <v>5097</v>
      </c>
      <c r="AC60" s="83">
        <f t="shared" si="27"/>
        <v>2094</v>
      </c>
      <c r="AD60" s="83">
        <f t="shared" si="28"/>
        <v>20017</v>
      </c>
      <c r="AF60" s="84"/>
      <c r="AG60" s="84"/>
      <c r="AI60" s="84"/>
      <c r="AJ60" s="84"/>
    </row>
    <row r="61" spans="2:36" ht="25.5" hidden="1" x14ac:dyDescent="0.25">
      <c r="B61" s="105" t="s">
        <v>99</v>
      </c>
      <c r="C61" s="107" t="s">
        <v>84</v>
      </c>
      <c r="D61" s="107" t="s">
        <v>87</v>
      </c>
      <c r="E61" s="81">
        <v>605</v>
      </c>
      <c r="F61" s="81">
        <v>9637</v>
      </c>
      <c r="G61" s="81">
        <v>17792</v>
      </c>
      <c r="H61" s="81">
        <v>5520</v>
      </c>
      <c r="I61" s="81">
        <v>4644</v>
      </c>
      <c r="J61" s="81">
        <v>3180</v>
      </c>
      <c r="K61" s="81">
        <v>10765</v>
      </c>
      <c r="L61" s="81">
        <v>9863</v>
      </c>
      <c r="M61" s="81">
        <v>9950</v>
      </c>
      <c r="N61" s="81">
        <v>3573</v>
      </c>
      <c r="O61" s="81">
        <v>2120</v>
      </c>
      <c r="P61" s="81">
        <v>13323</v>
      </c>
      <c r="Q61" s="81">
        <v>3655</v>
      </c>
      <c r="R61" s="81">
        <v>11906</v>
      </c>
      <c r="S61" s="81">
        <v>807</v>
      </c>
      <c r="T61" s="81">
        <v>6669</v>
      </c>
      <c r="U61" s="81">
        <v>951</v>
      </c>
      <c r="V61" s="81">
        <v>3806</v>
      </c>
      <c r="W61" s="81">
        <v>7050</v>
      </c>
      <c r="X61" s="81">
        <v>4173</v>
      </c>
      <c r="Y61" s="82">
        <f t="shared" si="29"/>
        <v>33554</v>
      </c>
      <c r="Z61" s="83">
        <f t="shared" si="30"/>
        <v>28452</v>
      </c>
      <c r="AA61" s="83">
        <f t="shared" si="25"/>
        <v>28966</v>
      </c>
      <c r="AB61" s="83">
        <f t="shared" si="26"/>
        <v>27794</v>
      </c>
      <c r="AC61" s="83">
        <f t="shared" si="27"/>
        <v>11223</v>
      </c>
      <c r="AD61" s="83">
        <f t="shared" si="28"/>
        <v>129989</v>
      </c>
      <c r="AF61" s="84"/>
      <c r="AG61" s="84"/>
      <c r="AI61" s="84"/>
      <c r="AJ61" s="84"/>
    </row>
    <row r="62" spans="2:36" ht="25.5" hidden="1" x14ac:dyDescent="0.25">
      <c r="B62" s="105" t="s">
        <v>100</v>
      </c>
      <c r="C62" s="107" t="s">
        <v>84</v>
      </c>
      <c r="D62" s="107" t="s">
        <v>87</v>
      </c>
      <c r="E62" s="81">
        <v>76</v>
      </c>
      <c r="F62" s="81">
        <v>2047</v>
      </c>
      <c r="G62" s="81">
        <v>5817</v>
      </c>
      <c r="H62" s="81">
        <v>732</v>
      </c>
      <c r="I62" s="81">
        <v>368</v>
      </c>
      <c r="J62" s="81">
        <v>487</v>
      </c>
      <c r="K62" s="81">
        <v>2105</v>
      </c>
      <c r="L62" s="81">
        <v>2043</v>
      </c>
      <c r="M62" s="81">
        <v>1848</v>
      </c>
      <c r="N62" s="81">
        <v>667</v>
      </c>
      <c r="O62" s="81">
        <v>415</v>
      </c>
      <c r="P62" s="81">
        <v>3841</v>
      </c>
      <c r="Q62" s="81">
        <v>635</v>
      </c>
      <c r="R62" s="81">
        <v>2215</v>
      </c>
      <c r="S62" s="81">
        <v>91</v>
      </c>
      <c r="T62" s="81">
        <v>1216</v>
      </c>
      <c r="U62" s="81">
        <v>215</v>
      </c>
      <c r="V62" s="81">
        <v>609</v>
      </c>
      <c r="W62" s="81">
        <v>1648</v>
      </c>
      <c r="X62" s="81">
        <v>815</v>
      </c>
      <c r="Y62" s="82">
        <f t="shared" si="29"/>
        <v>8672</v>
      </c>
      <c r="Z62" s="83">
        <f t="shared" si="30"/>
        <v>5003</v>
      </c>
      <c r="AA62" s="83">
        <f t="shared" si="25"/>
        <v>6771</v>
      </c>
      <c r="AB62" s="83">
        <f t="shared" si="26"/>
        <v>4981</v>
      </c>
      <c r="AC62" s="83">
        <f t="shared" si="27"/>
        <v>2463</v>
      </c>
      <c r="AD62" s="83">
        <f t="shared" si="28"/>
        <v>27890</v>
      </c>
      <c r="AF62" s="84"/>
      <c r="AG62" s="84"/>
      <c r="AI62" s="84"/>
      <c r="AJ62" s="84"/>
    </row>
    <row r="63" spans="2:36" ht="25.5" hidden="1" x14ac:dyDescent="0.25">
      <c r="B63" s="105" t="s">
        <v>101</v>
      </c>
      <c r="C63" s="107" t="s">
        <v>84</v>
      </c>
      <c r="D63" s="107" t="s">
        <v>87</v>
      </c>
      <c r="E63" s="81">
        <v>52</v>
      </c>
      <c r="F63" s="81">
        <v>2453</v>
      </c>
      <c r="G63" s="81">
        <v>4481</v>
      </c>
      <c r="H63" s="81">
        <v>830</v>
      </c>
      <c r="I63" s="81">
        <v>248</v>
      </c>
      <c r="J63" s="81">
        <v>441</v>
      </c>
      <c r="K63" s="81">
        <v>1798</v>
      </c>
      <c r="L63" s="81">
        <v>1932</v>
      </c>
      <c r="M63" s="81">
        <v>1772</v>
      </c>
      <c r="N63" s="81">
        <v>729</v>
      </c>
      <c r="O63" s="81">
        <v>516</v>
      </c>
      <c r="P63" s="81">
        <v>3220</v>
      </c>
      <c r="Q63" s="81">
        <v>612</v>
      </c>
      <c r="R63" s="81">
        <v>2282</v>
      </c>
      <c r="S63" s="81">
        <v>144</v>
      </c>
      <c r="T63" s="81">
        <v>1429</v>
      </c>
      <c r="U63" s="81">
        <v>215</v>
      </c>
      <c r="V63" s="81">
        <v>726</v>
      </c>
      <c r="W63" s="81">
        <v>1962</v>
      </c>
      <c r="X63" s="81">
        <v>637</v>
      </c>
      <c r="Y63" s="82">
        <f t="shared" si="29"/>
        <v>7816</v>
      </c>
      <c r="Z63" s="83">
        <f t="shared" si="30"/>
        <v>4419</v>
      </c>
      <c r="AA63" s="83">
        <f t="shared" si="25"/>
        <v>6237</v>
      </c>
      <c r="AB63" s="83">
        <f t="shared" si="26"/>
        <v>5408</v>
      </c>
      <c r="AC63" s="83">
        <f t="shared" si="27"/>
        <v>2599</v>
      </c>
      <c r="AD63" s="83">
        <f t="shared" si="28"/>
        <v>26479</v>
      </c>
      <c r="AF63" s="84"/>
      <c r="AG63" s="84"/>
      <c r="AI63" s="84"/>
      <c r="AJ63" s="84"/>
    </row>
    <row r="64" spans="2:36" ht="25.5" hidden="1" x14ac:dyDescent="0.25">
      <c r="B64" s="105" t="s">
        <v>102</v>
      </c>
      <c r="C64" s="107" t="s">
        <v>84</v>
      </c>
      <c r="D64" s="107" t="s">
        <v>87</v>
      </c>
      <c r="E64" s="81">
        <v>147</v>
      </c>
      <c r="F64" s="81">
        <v>8732</v>
      </c>
      <c r="G64" s="81">
        <v>17269</v>
      </c>
      <c r="H64" s="81">
        <v>2287</v>
      </c>
      <c r="I64" s="81">
        <v>1069</v>
      </c>
      <c r="J64" s="81">
        <v>1187</v>
      </c>
      <c r="K64" s="81">
        <v>7919</v>
      </c>
      <c r="L64" s="81">
        <v>6939</v>
      </c>
      <c r="M64" s="81">
        <v>6713</v>
      </c>
      <c r="N64" s="81">
        <v>1802</v>
      </c>
      <c r="O64" s="81">
        <v>875</v>
      </c>
      <c r="P64" s="81">
        <v>6024</v>
      </c>
      <c r="Q64" s="81">
        <v>686</v>
      </c>
      <c r="R64" s="81">
        <v>2007</v>
      </c>
      <c r="S64" s="81">
        <v>115</v>
      </c>
      <c r="T64" s="81">
        <v>1196</v>
      </c>
      <c r="U64" s="81">
        <v>72</v>
      </c>
      <c r="V64" s="81">
        <v>326</v>
      </c>
      <c r="W64" s="81">
        <v>1111</v>
      </c>
      <c r="X64" s="81">
        <v>638</v>
      </c>
      <c r="Y64" s="82">
        <f t="shared" si="29"/>
        <v>28435</v>
      </c>
      <c r="Z64" s="83">
        <f t="shared" si="30"/>
        <v>17114</v>
      </c>
      <c r="AA64" s="83">
        <f t="shared" si="25"/>
        <v>15414</v>
      </c>
      <c r="AB64" s="83">
        <f t="shared" si="26"/>
        <v>4402</v>
      </c>
      <c r="AC64" s="83">
        <f t="shared" si="27"/>
        <v>1749</v>
      </c>
      <c r="AD64" s="83">
        <f t="shared" si="28"/>
        <v>67114</v>
      </c>
      <c r="AF64" s="84"/>
      <c r="AG64" s="84"/>
      <c r="AI64" s="84"/>
      <c r="AJ64" s="84"/>
    </row>
    <row r="65" spans="2:36" ht="25.5" hidden="1" x14ac:dyDescent="0.25">
      <c r="B65" s="105" t="s">
        <v>103</v>
      </c>
      <c r="C65" s="107" t="s">
        <v>84</v>
      </c>
      <c r="D65" s="107" t="s">
        <v>87</v>
      </c>
      <c r="E65" s="81">
        <v>75</v>
      </c>
      <c r="F65" s="81">
        <v>4208</v>
      </c>
      <c r="G65" s="81">
        <v>10501</v>
      </c>
      <c r="H65" s="81">
        <v>1142</v>
      </c>
      <c r="I65" s="81">
        <v>667</v>
      </c>
      <c r="J65" s="81">
        <v>908</v>
      </c>
      <c r="K65" s="81">
        <v>3837</v>
      </c>
      <c r="L65" s="81">
        <v>3650</v>
      </c>
      <c r="M65" s="81">
        <v>2626</v>
      </c>
      <c r="N65" s="81">
        <v>1107</v>
      </c>
      <c r="O65" s="81">
        <v>598</v>
      </c>
      <c r="P65" s="81">
        <v>4552</v>
      </c>
      <c r="Q65" s="81">
        <v>805</v>
      </c>
      <c r="R65" s="81">
        <v>2593</v>
      </c>
      <c r="S65" s="81">
        <v>176</v>
      </c>
      <c r="T65" s="81">
        <v>1594</v>
      </c>
      <c r="U65" s="81">
        <v>246</v>
      </c>
      <c r="V65" s="81">
        <v>740</v>
      </c>
      <c r="W65" s="81">
        <v>1860</v>
      </c>
      <c r="X65" s="81">
        <v>771</v>
      </c>
      <c r="Y65" s="82">
        <f t="shared" si="29"/>
        <v>15926</v>
      </c>
      <c r="Z65" s="83">
        <f t="shared" si="30"/>
        <v>9062</v>
      </c>
      <c r="AA65" s="83">
        <f t="shared" si="25"/>
        <v>8883</v>
      </c>
      <c r="AB65" s="83">
        <f t="shared" si="26"/>
        <v>6154</v>
      </c>
      <c r="AC65" s="83">
        <f t="shared" si="27"/>
        <v>2631</v>
      </c>
      <c r="AD65" s="83">
        <f t="shared" si="28"/>
        <v>42656</v>
      </c>
      <c r="AF65" s="84"/>
      <c r="AG65" s="84"/>
      <c r="AI65" s="84"/>
      <c r="AJ65" s="84"/>
    </row>
    <row r="66" spans="2:36" ht="25.5" hidden="1" x14ac:dyDescent="0.25">
      <c r="B66" s="105" t="s">
        <v>104</v>
      </c>
      <c r="C66" s="107" t="s">
        <v>84</v>
      </c>
      <c r="D66" s="107" t="s">
        <v>87</v>
      </c>
      <c r="E66" s="81">
        <v>123</v>
      </c>
      <c r="F66" s="81">
        <v>4171</v>
      </c>
      <c r="G66" s="81">
        <v>8216</v>
      </c>
      <c r="H66" s="81">
        <v>1621</v>
      </c>
      <c r="I66" s="81">
        <v>599</v>
      </c>
      <c r="J66" s="81">
        <v>709</v>
      </c>
      <c r="K66" s="81">
        <v>3199</v>
      </c>
      <c r="L66" s="81">
        <v>3354</v>
      </c>
      <c r="M66" s="81">
        <v>3368</v>
      </c>
      <c r="N66" s="81">
        <v>1078</v>
      </c>
      <c r="O66" s="81">
        <v>742</v>
      </c>
      <c r="P66" s="81">
        <v>6746</v>
      </c>
      <c r="Q66" s="81">
        <v>1178</v>
      </c>
      <c r="R66" s="81">
        <v>4067</v>
      </c>
      <c r="S66" s="81">
        <v>218</v>
      </c>
      <c r="T66" s="81">
        <v>2043</v>
      </c>
      <c r="U66" s="81">
        <v>378</v>
      </c>
      <c r="V66" s="81">
        <v>1055</v>
      </c>
      <c r="W66" s="81">
        <v>2983</v>
      </c>
      <c r="X66" s="81">
        <v>1600</v>
      </c>
      <c r="Y66" s="82">
        <f t="shared" si="29"/>
        <v>14131</v>
      </c>
      <c r="Z66" s="83">
        <f t="shared" si="30"/>
        <v>7861</v>
      </c>
      <c r="AA66" s="83">
        <f t="shared" si="25"/>
        <v>11934</v>
      </c>
      <c r="AB66" s="83">
        <f t="shared" si="26"/>
        <v>8939</v>
      </c>
      <c r="AC66" s="83">
        <f t="shared" si="27"/>
        <v>4583</v>
      </c>
      <c r="AD66" s="83">
        <f t="shared" si="28"/>
        <v>47448</v>
      </c>
      <c r="AF66" s="84"/>
      <c r="AG66" s="84"/>
      <c r="AI66" s="84"/>
      <c r="AJ66" s="84"/>
    </row>
    <row r="67" spans="2:36" ht="25.5" hidden="1" x14ac:dyDescent="0.25">
      <c r="B67" s="105" t="s">
        <v>105</v>
      </c>
      <c r="C67" s="107" t="s">
        <v>84</v>
      </c>
      <c r="D67" s="107" t="s">
        <v>87</v>
      </c>
      <c r="E67" s="81">
        <v>0</v>
      </c>
      <c r="F67" s="81">
        <v>0</v>
      </c>
      <c r="G67" s="81">
        <v>5</v>
      </c>
      <c r="H67" s="81">
        <v>0</v>
      </c>
      <c r="I67" s="81">
        <v>0</v>
      </c>
      <c r="J67" s="81">
        <v>0</v>
      </c>
      <c r="K67" s="81">
        <v>1</v>
      </c>
      <c r="L67" s="81">
        <v>0</v>
      </c>
      <c r="M67" s="81">
        <v>1</v>
      </c>
      <c r="N67" s="81">
        <v>0</v>
      </c>
      <c r="O67" s="81">
        <v>0</v>
      </c>
      <c r="P67" s="81">
        <v>7</v>
      </c>
      <c r="Q67" s="81">
        <v>0</v>
      </c>
      <c r="R67" s="81">
        <v>0</v>
      </c>
      <c r="S67" s="81">
        <v>0</v>
      </c>
      <c r="T67" s="81">
        <v>2</v>
      </c>
      <c r="U67" s="81">
        <v>0</v>
      </c>
      <c r="V67" s="81">
        <v>1</v>
      </c>
      <c r="W67" s="81">
        <v>1</v>
      </c>
      <c r="X67" s="81">
        <v>1</v>
      </c>
      <c r="Y67" s="82">
        <f>+E67+F67+G67+H67</f>
        <v>5</v>
      </c>
      <c r="Z67" s="83">
        <f t="shared" si="30"/>
        <v>1</v>
      </c>
      <c r="AA67" s="83">
        <f t="shared" si="25"/>
        <v>8</v>
      </c>
      <c r="AB67" s="83">
        <f t="shared" si="26"/>
        <v>3</v>
      </c>
      <c r="AC67" s="83">
        <f t="shared" si="27"/>
        <v>2</v>
      </c>
      <c r="AD67" s="83">
        <f t="shared" si="28"/>
        <v>19</v>
      </c>
      <c r="AF67" s="84"/>
      <c r="AG67" s="84"/>
      <c r="AI67" s="84"/>
      <c r="AJ67" s="84"/>
    </row>
    <row r="68" spans="2:36" ht="25.5" hidden="1" x14ac:dyDescent="0.25">
      <c r="B68" s="105" t="s">
        <v>106</v>
      </c>
      <c r="C68" s="107" t="s">
        <v>84</v>
      </c>
      <c r="D68" s="107" t="s">
        <v>87</v>
      </c>
      <c r="E68" s="81">
        <v>8</v>
      </c>
      <c r="F68" s="81">
        <v>578</v>
      </c>
      <c r="G68" s="81">
        <v>1225</v>
      </c>
      <c r="H68" s="81">
        <v>161</v>
      </c>
      <c r="I68" s="81">
        <v>128</v>
      </c>
      <c r="J68" s="81">
        <v>109</v>
      </c>
      <c r="K68" s="81">
        <v>423</v>
      </c>
      <c r="L68" s="81">
        <v>411</v>
      </c>
      <c r="M68" s="81">
        <v>468</v>
      </c>
      <c r="N68" s="81">
        <v>156</v>
      </c>
      <c r="O68" s="81">
        <v>120</v>
      </c>
      <c r="P68" s="81">
        <v>942</v>
      </c>
      <c r="Q68" s="81">
        <v>181</v>
      </c>
      <c r="R68" s="81">
        <v>1226</v>
      </c>
      <c r="S68" s="81">
        <v>48</v>
      </c>
      <c r="T68" s="81">
        <v>593</v>
      </c>
      <c r="U68" s="81">
        <v>78</v>
      </c>
      <c r="V68" s="81">
        <v>343</v>
      </c>
      <c r="W68" s="81">
        <v>969</v>
      </c>
      <c r="X68" s="81">
        <v>228</v>
      </c>
      <c r="Y68" s="82">
        <f t="shared" si="29"/>
        <v>1972</v>
      </c>
      <c r="Z68" s="83">
        <f t="shared" si="30"/>
        <v>1071</v>
      </c>
      <c r="AA68" s="83">
        <f t="shared" si="25"/>
        <v>1686</v>
      </c>
      <c r="AB68" s="83">
        <f t="shared" si="26"/>
        <v>2469</v>
      </c>
      <c r="AC68" s="83">
        <f t="shared" si="27"/>
        <v>1197</v>
      </c>
      <c r="AD68" s="83">
        <f t="shared" si="28"/>
        <v>8395</v>
      </c>
      <c r="AF68" s="84"/>
      <c r="AG68" s="84"/>
      <c r="AI68" s="84"/>
      <c r="AJ68" s="84"/>
    </row>
    <row r="69" spans="2:36" ht="25.5" hidden="1" x14ac:dyDescent="0.25">
      <c r="B69" s="105" t="s">
        <v>107</v>
      </c>
      <c r="C69" s="107" t="s">
        <v>84</v>
      </c>
      <c r="D69" s="107" t="s">
        <v>87</v>
      </c>
      <c r="E69" s="81">
        <v>21</v>
      </c>
      <c r="F69" s="81">
        <v>991</v>
      </c>
      <c r="G69" s="81">
        <v>2120</v>
      </c>
      <c r="H69" s="81">
        <v>321</v>
      </c>
      <c r="I69" s="81">
        <v>107</v>
      </c>
      <c r="J69" s="81">
        <v>212</v>
      </c>
      <c r="K69" s="81">
        <v>765</v>
      </c>
      <c r="L69" s="81">
        <v>746</v>
      </c>
      <c r="M69" s="81">
        <v>626</v>
      </c>
      <c r="N69" s="81">
        <v>333</v>
      </c>
      <c r="O69" s="81">
        <v>208</v>
      </c>
      <c r="P69" s="81">
        <v>1754</v>
      </c>
      <c r="Q69" s="81">
        <v>372</v>
      </c>
      <c r="R69" s="81">
        <v>1693</v>
      </c>
      <c r="S69" s="81">
        <v>87</v>
      </c>
      <c r="T69" s="81">
        <v>884</v>
      </c>
      <c r="U69" s="81">
        <v>121</v>
      </c>
      <c r="V69" s="81">
        <v>409</v>
      </c>
      <c r="W69" s="81">
        <v>1761</v>
      </c>
      <c r="X69" s="81">
        <v>570</v>
      </c>
      <c r="Y69" s="82">
        <f t="shared" si="29"/>
        <v>3453</v>
      </c>
      <c r="Z69" s="83">
        <f t="shared" si="30"/>
        <v>1830</v>
      </c>
      <c r="AA69" s="83">
        <f t="shared" si="25"/>
        <v>2921</v>
      </c>
      <c r="AB69" s="83">
        <f t="shared" si="26"/>
        <v>3566</v>
      </c>
      <c r="AC69" s="83">
        <f t="shared" si="27"/>
        <v>2331</v>
      </c>
      <c r="AD69" s="83">
        <f t="shared" si="28"/>
        <v>14101</v>
      </c>
      <c r="AF69" s="84"/>
      <c r="AG69" s="84"/>
      <c r="AI69" s="84"/>
      <c r="AJ69" s="84"/>
    </row>
    <row r="70" spans="2:36" ht="25.5" hidden="1" x14ac:dyDescent="0.25">
      <c r="B70" s="105" t="s">
        <v>108</v>
      </c>
      <c r="C70" s="107" t="s">
        <v>84</v>
      </c>
      <c r="D70" s="107" t="s">
        <v>87</v>
      </c>
      <c r="E70" s="81">
        <v>38</v>
      </c>
      <c r="F70" s="81">
        <v>1040</v>
      </c>
      <c r="G70" s="81">
        <v>2200</v>
      </c>
      <c r="H70" s="81">
        <v>648</v>
      </c>
      <c r="I70" s="81">
        <v>208</v>
      </c>
      <c r="J70" s="81">
        <v>255</v>
      </c>
      <c r="K70" s="81">
        <v>1050</v>
      </c>
      <c r="L70" s="81">
        <v>1288</v>
      </c>
      <c r="M70" s="81">
        <v>1472</v>
      </c>
      <c r="N70" s="81">
        <v>611</v>
      </c>
      <c r="O70" s="81">
        <v>224</v>
      </c>
      <c r="P70" s="81">
        <v>2094</v>
      </c>
      <c r="Q70" s="81">
        <v>580</v>
      </c>
      <c r="R70" s="81">
        <v>1961</v>
      </c>
      <c r="S70" s="81">
        <v>78</v>
      </c>
      <c r="T70" s="81">
        <v>1129</v>
      </c>
      <c r="U70" s="81">
        <v>148</v>
      </c>
      <c r="V70" s="81">
        <v>551</v>
      </c>
      <c r="W70" s="81">
        <v>1402</v>
      </c>
      <c r="X70" s="81">
        <v>468</v>
      </c>
      <c r="Y70" s="82">
        <f t="shared" si="29"/>
        <v>3926</v>
      </c>
      <c r="Z70" s="83">
        <f t="shared" si="30"/>
        <v>2801</v>
      </c>
      <c r="AA70" s="83">
        <f t="shared" si="25"/>
        <v>4401</v>
      </c>
      <c r="AB70" s="83">
        <f t="shared" si="26"/>
        <v>4447</v>
      </c>
      <c r="AC70" s="83">
        <f t="shared" si="27"/>
        <v>1870</v>
      </c>
      <c r="AD70" s="83">
        <f t="shared" si="28"/>
        <v>17445</v>
      </c>
      <c r="AF70" s="84"/>
      <c r="AG70" s="84"/>
      <c r="AI70" s="84"/>
      <c r="AJ70" s="84"/>
    </row>
    <row r="71" spans="2:36" ht="25.5" hidden="1" x14ac:dyDescent="0.25">
      <c r="B71" s="105" t="s">
        <v>109</v>
      </c>
      <c r="C71" s="107" t="s">
        <v>84</v>
      </c>
      <c r="D71" s="107" t="s">
        <v>87</v>
      </c>
      <c r="E71" s="81">
        <v>318</v>
      </c>
      <c r="F71" s="81">
        <v>10520</v>
      </c>
      <c r="G71" s="81">
        <v>20086</v>
      </c>
      <c r="H71" s="81">
        <v>3505</v>
      </c>
      <c r="I71" s="81">
        <v>1951</v>
      </c>
      <c r="J71" s="81">
        <v>2682</v>
      </c>
      <c r="K71" s="81">
        <v>10714</v>
      </c>
      <c r="L71" s="81">
        <v>8978</v>
      </c>
      <c r="M71" s="81">
        <v>7890</v>
      </c>
      <c r="N71" s="81">
        <v>3733</v>
      </c>
      <c r="O71" s="81">
        <v>2007</v>
      </c>
      <c r="P71" s="81">
        <v>10956</v>
      </c>
      <c r="Q71" s="81">
        <v>3534</v>
      </c>
      <c r="R71" s="81">
        <v>6484</v>
      </c>
      <c r="S71" s="81">
        <v>702</v>
      </c>
      <c r="T71" s="81">
        <v>6052</v>
      </c>
      <c r="U71" s="81">
        <v>957</v>
      </c>
      <c r="V71" s="81">
        <v>2853</v>
      </c>
      <c r="W71" s="81">
        <v>5350</v>
      </c>
      <c r="X71" s="81">
        <v>2578</v>
      </c>
      <c r="Y71" s="83">
        <f t="shared" si="29"/>
        <v>34429</v>
      </c>
      <c r="Z71" s="83">
        <f t="shared" si="30"/>
        <v>24325</v>
      </c>
      <c r="AA71" s="83">
        <f t="shared" si="25"/>
        <v>24586</v>
      </c>
      <c r="AB71" s="83">
        <f t="shared" si="26"/>
        <v>20582</v>
      </c>
      <c r="AC71" s="83">
        <f t="shared" si="27"/>
        <v>7928</v>
      </c>
      <c r="AD71" s="83">
        <f t="shared" si="28"/>
        <v>111850</v>
      </c>
      <c r="AF71" s="84"/>
      <c r="AG71" s="84"/>
      <c r="AI71" s="84"/>
      <c r="AJ71" s="84"/>
    </row>
    <row r="72" spans="2:36" ht="25.5" hidden="1" x14ac:dyDescent="0.25">
      <c r="B72" s="105" t="s">
        <v>110</v>
      </c>
      <c r="C72" s="107" t="s">
        <v>84</v>
      </c>
      <c r="D72" s="107" t="s">
        <v>87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2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3">
        <f t="shared" si="29"/>
        <v>0</v>
      </c>
      <c r="Z72" s="83">
        <f t="shared" si="30"/>
        <v>2</v>
      </c>
      <c r="AA72" s="83">
        <f t="shared" si="25"/>
        <v>0</v>
      </c>
      <c r="AB72" s="83">
        <f t="shared" si="26"/>
        <v>0</v>
      </c>
      <c r="AC72" s="83">
        <f t="shared" si="27"/>
        <v>0</v>
      </c>
      <c r="AD72" s="83">
        <f t="shared" si="28"/>
        <v>2</v>
      </c>
      <c r="AF72" s="84"/>
      <c r="AG72" s="84"/>
      <c r="AI72" s="84"/>
      <c r="AJ72" s="84"/>
    </row>
    <row r="73" spans="2:36" ht="25.5" hidden="1" x14ac:dyDescent="0.25">
      <c r="B73" s="105" t="s">
        <v>111</v>
      </c>
      <c r="C73" s="107" t="s">
        <v>84</v>
      </c>
      <c r="D73" s="107" t="s">
        <v>87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3">
        <f t="shared" si="29"/>
        <v>0</v>
      </c>
      <c r="Z73" s="83">
        <f t="shared" si="30"/>
        <v>0</v>
      </c>
      <c r="AA73" s="83">
        <f t="shared" si="25"/>
        <v>0</v>
      </c>
      <c r="AB73" s="83">
        <f t="shared" si="26"/>
        <v>0</v>
      </c>
      <c r="AC73" s="83">
        <f t="shared" si="27"/>
        <v>0</v>
      </c>
      <c r="AD73" s="83">
        <f t="shared" si="28"/>
        <v>0</v>
      </c>
      <c r="AF73" s="84"/>
      <c r="AG73" s="84"/>
      <c r="AI73" s="84"/>
      <c r="AJ73" s="84"/>
    </row>
    <row r="74" spans="2:36" ht="25.5" hidden="1" x14ac:dyDescent="0.25">
      <c r="B74" s="105" t="s">
        <v>112</v>
      </c>
      <c r="C74" s="107" t="s">
        <v>84</v>
      </c>
      <c r="D74" s="107" t="s">
        <v>87</v>
      </c>
      <c r="E74" s="81">
        <v>252</v>
      </c>
      <c r="F74" s="81">
        <v>5107</v>
      </c>
      <c r="G74" s="81">
        <v>10108</v>
      </c>
      <c r="H74" s="81">
        <v>2050</v>
      </c>
      <c r="I74" s="81">
        <v>727</v>
      </c>
      <c r="J74" s="81">
        <v>585</v>
      </c>
      <c r="K74" s="81">
        <v>3565</v>
      </c>
      <c r="L74" s="81">
        <v>3094</v>
      </c>
      <c r="M74" s="81">
        <v>3901</v>
      </c>
      <c r="N74" s="81">
        <v>1685</v>
      </c>
      <c r="O74" s="81">
        <v>1300</v>
      </c>
      <c r="P74" s="81">
        <v>12266</v>
      </c>
      <c r="Q74" s="81">
        <v>2370</v>
      </c>
      <c r="R74" s="81">
        <v>10160</v>
      </c>
      <c r="S74" s="81">
        <v>431</v>
      </c>
      <c r="T74" s="81">
        <v>6201</v>
      </c>
      <c r="U74" s="81">
        <v>691</v>
      </c>
      <c r="V74" s="81">
        <v>3499</v>
      </c>
      <c r="W74" s="81">
        <v>13182</v>
      </c>
      <c r="X74" s="81">
        <v>2340</v>
      </c>
      <c r="Y74" s="83">
        <f t="shared" si="29"/>
        <v>17517</v>
      </c>
      <c r="Z74" s="83">
        <f t="shared" si="30"/>
        <v>7971</v>
      </c>
      <c r="AA74" s="83">
        <f t="shared" si="25"/>
        <v>19152</v>
      </c>
      <c r="AB74" s="83">
        <f t="shared" si="26"/>
        <v>23352</v>
      </c>
      <c r="AC74" s="83">
        <f t="shared" si="27"/>
        <v>15522</v>
      </c>
      <c r="AD74" s="83">
        <f t="shared" si="28"/>
        <v>83514</v>
      </c>
      <c r="AF74" s="84"/>
      <c r="AG74" s="84"/>
      <c r="AI74" s="84"/>
      <c r="AJ74" s="84"/>
    </row>
    <row r="75" spans="2:36" hidden="1" x14ac:dyDescent="0.25">
      <c r="B75" s="110" t="s">
        <v>88</v>
      </c>
      <c r="C75" s="109" t="s">
        <v>84</v>
      </c>
      <c r="D75" s="109" t="s">
        <v>87</v>
      </c>
      <c r="E75" s="100">
        <f>SUM(E53:E74)</f>
        <v>3364</v>
      </c>
      <c r="F75" s="100">
        <f t="shared" ref="F75:AD75" si="31">SUM(F53:F74)</f>
        <v>111646</v>
      </c>
      <c r="G75" s="100">
        <f t="shared" si="31"/>
        <v>194245</v>
      </c>
      <c r="H75" s="100">
        <f t="shared" si="31"/>
        <v>41253</v>
      </c>
      <c r="I75" s="100">
        <f t="shared" si="31"/>
        <v>22827</v>
      </c>
      <c r="J75" s="100">
        <f t="shared" si="31"/>
        <v>26023</v>
      </c>
      <c r="K75" s="100">
        <f t="shared" si="31"/>
        <v>109750</v>
      </c>
      <c r="L75" s="100">
        <f t="shared" si="31"/>
        <v>98553</v>
      </c>
      <c r="M75" s="100">
        <f t="shared" si="31"/>
        <v>100863</v>
      </c>
      <c r="N75" s="100">
        <f t="shared" si="31"/>
        <v>42813</v>
      </c>
      <c r="O75" s="100">
        <f t="shared" si="31"/>
        <v>25109</v>
      </c>
      <c r="P75" s="100">
        <f t="shared" si="31"/>
        <v>144160</v>
      </c>
      <c r="Q75" s="100">
        <f t="shared" si="31"/>
        <v>41631</v>
      </c>
      <c r="R75" s="100">
        <f t="shared" si="31"/>
        <v>149396</v>
      </c>
      <c r="S75" s="100">
        <f t="shared" si="31"/>
        <v>10537</v>
      </c>
      <c r="T75" s="100">
        <f t="shared" si="31"/>
        <v>93542</v>
      </c>
      <c r="U75" s="100">
        <f t="shared" si="31"/>
        <v>16908</v>
      </c>
      <c r="V75" s="100">
        <f t="shared" si="31"/>
        <v>45420</v>
      </c>
      <c r="W75" s="100">
        <f t="shared" si="31"/>
        <v>116277</v>
      </c>
      <c r="X75" s="100">
        <f t="shared" si="31"/>
        <v>40805</v>
      </c>
      <c r="Y75" s="100">
        <f t="shared" si="31"/>
        <v>350508</v>
      </c>
      <c r="Z75" s="100">
        <f t="shared" si="31"/>
        <v>257153</v>
      </c>
      <c r="AA75" s="100">
        <f t="shared" si="31"/>
        <v>312945</v>
      </c>
      <c r="AB75" s="100">
        <f t="shared" si="26"/>
        <v>357434</v>
      </c>
      <c r="AC75" s="100">
        <f t="shared" si="31"/>
        <v>157082</v>
      </c>
      <c r="AD75" s="100">
        <f t="shared" si="31"/>
        <v>1435122</v>
      </c>
      <c r="AF75" s="84"/>
      <c r="AG75" s="84"/>
      <c r="AI75" s="84"/>
      <c r="AJ75" s="84"/>
    </row>
    <row r="76" spans="2:36" hidden="1" x14ac:dyDescent="0.2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F76" s="84"/>
      <c r="AG76" s="84"/>
      <c r="AI76" s="84"/>
      <c r="AJ76" s="84"/>
    </row>
    <row r="77" spans="2:36" ht="25.5" hidden="1" x14ac:dyDescent="0.25">
      <c r="B77" s="105" t="s">
        <v>113</v>
      </c>
      <c r="C77" s="107" t="s">
        <v>84</v>
      </c>
      <c r="D77" s="107" t="s">
        <v>87</v>
      </c>
      <c r="E77" s="79">
        <f t="shared" ref="E77:G96" si="32">+E101-E53</f>
        <v>1181</v>
      </c>
      <c r="F77" s="79">
        <f t="shared" si="32"/>
        <v>42840</v>
      </c>
      <c r="G77" s="79">
        <f t="shared" si="32"/>
        <v>39532</v>
      </c>
      <c r="H77" s="79">
        <f t="shared" ref="H77:AA90" si="33">+H101-H53</f>
        <v>7569</v>
      </c>
      <c r="I77" s="79">
        <f t="shared" si="33"/>
        <v>24716</v>
      </c>
      <c r="J77" s="79">
        <f t="shared" si="33"/>
        <v>11596</v>
      </c>
      <c r="K77" s="79">
        <f t="shared" si="33"/>
        <v>57764</v>
      </c>
      <c r="L77" s="79">
        <f t="shared" si="33"/>
        <v>52056</v>
      </c>
      <c r="M77" s="79">
        <f t="shared" si="33"/>
        <v>28670</v>
      </c>
      <c r="N77" s="79">
        <f t="shared" si="33"/>
        <v>22316</v>
      </c>
      <c r="O77" s="79">
        <f t="shared" si="33"/>
        <v>12081</v>
      </c>
      <c r="P77" s="79">
        <f t="shared" si="33"/>
        <v>30535</v>
      </c>
      <c r="Q77" s="79">
        <f t="shared" si="33"/>
        <v>19243</v>
      </c>
      <c r="R77" s="79">
        <f t="shared" si="33"/>
        <v>43070</v>
      </c>
      <c r="S77" s="79">
        <f t="shared" si="33"/>
        <v>6536</v>
      </c>
      <c r="T77" s="79">
        <f t="shared" si="33"/>
        <v>59109</v>
      </c>
      <c r="U77" s="79">
        <f t="shared" si="33"/>
        <v>12074</v>
      </c>
      <c r="V77" s="79">
        <f t="shared" si="33"/>
        <v>22619</v>
      </c>
      <c r="W77" s="79">
        <f t="shared" si="33"/>
        <v>62409</v>
      </c>
      <c r="X77" s="79">
        <f t="shared" si="33"/>
        <v>26716</v>
      </c>
      <c r="Y77" s="79">
        <f t="shared" si="33"/>
        <v>91122</v>
      </c>
      <c r="Z77" s="79">
        <f t="shared" si="33"/>
        <v>146132</v>
      </c>
      <c r="AA77" s="79">
        <f t="shared" si="33"/>
        <v>93602</v>
      </c>
      <c r="AB77" s="79">
        <f t="shared" ref="AB77:AB99" si="34">+Q77+R77+S77+T77+U77+V77</f>
        <v>162651</v>
      </c>
      <c r="AC77" s="79">
        <f t="shared" ref="AC77:AC98" si="35">+X77+W77</f>
        <v>89125</v>
      </c>
      <c r="AD77" s="79">
        <f>SUM(Y77:AC77)</f>
        <v>582632</v>
      </c>
      <c r="AF77" s="84"/>
      <c r="AG77" s="84"/>
      <c r="AI77" s="84"/>
      <c r="AJ77" s="84"/>
    </row>
    <row r="78" spans="2:36" ht="25.5" hidden="1" x14ac:dyDescent="0.25">
      <c r="B78" s="105" t="s">
        <v>114</v>
      </c>
      <c r="C78" s="107" t="s">
        <v>84</v>
      </c>
      <c r="D78" s="107" t="s">
        <v>87</v>
      </c>
      <c r="E78" s="79">
        <f t="shared" si="32"/>
        <v>14</v>
      </c>
      <c r="F78" s="79">
        <f t="shared" si="32"/>
        <v>251</v>
      </c>
      <c r="G78" s="79">
        <f t="shared" si="32"/>
        <v>447</v>
      </c>
      <c r="H78" s="79">
        <f t="shared" ref="H78:J96" si="36">+H102-H54</f>
        <v>101</v>
      </c>
      <c r="I78" s="79">
        <f t="shared" si="36"/>
        <v>112</v>
      </c>
      <c r="J78" s="79">
        <f t="shared" si="36"/>
        <v>90</v>
      </c>
      <c r="K78" s="79">
        <f t="shared" si="33"/>
        <v>276</v>
      </c>
      <c r="L78" s="79">
        <f t="shared" si="33"/>
        <v>224</v>
      </c>
      <c r="M78" s="79">
        <f t="shared" si="33"/>
        <v>400</v>
      </c>
      <c r="N78" s="79">
        <f t="shared" si="33"/>
        <v>110</v>
      </c>
      <c r="O78" s="79">
        <f t="shared" si="33"/>
        <v>68</v>
      </c>
      <c r="P78" s="79">
        <f t="shared" si="33"/>
        <v>388</v>
      </c>
      <c r="Q78" s="79">
        <f t="shared" si="33"/>
        <v>104</v>
      </c>
      <c r="R78" s="79">
        <f t="shared" si="33"/>
        <v>279</v>
      </c>
      <c r="S78" s="79">
        <f t="shared" si="33"/>
        <v>17</v>
      </c>
      <c r="T78" s="79">
        <f t="shared" si="33"/>
        <v>331</v>
      </c>
      <c r="U78" s="79">
        <f t="shared" si="33"/>
        <v>60</v>
      </c>
      <c r="V78" s="79">
        <f t="shared" si="33"/>
        <v>194</v>
      </c>
      <c r="W78" s="79">
        <f t="shared" si="33"/>
        <v>498</v>
      </c>
      <c r="X78" s="79">
        <f t="shared" si="33"/>
        <v>269</v>
      </c>
      <c r="Y78" s="79">
        <f t="shared" si="33"/>
        <v>813</v>
      </c>
      <c r="Z78" s="79">
        <f t="shared" si="33"/>
        <v>702</v>
      </c>
      <c r="AA78" s="79">
        <f t="shared" si="33"/>
        <v>966</v>
      </c>
      <c r="AB78" s="79">
        <f t="shared" si="34"/>
        <v>985</v>
      </c>
      <c r="AC78" s="79">
        <f t="shared" si="35"/>
        <v>767</v>
      </c>
      <c r="AD78" s="79">
        <f t="shared" ref="AD78:AD98" si="37">SUM(Y78:AC78)</f>
        <v>4233</v>
      </c>
      <c r="AF78" s="84"/>
      <c r="AG78" s="84"/>
      <c r="AI78" s="84"/>
      <c r="AJ78" s="84"/>
    </row>
    <row r="79" spans="2:36" ht="25.5" hidden="1" x14ac:dyDescent="0.25">
      <c r="B79" s="105" t="s">
        <v>115</v>
      </c>
      <c r="C79" s="107" t="s">
        <v>84</v>
      </c>
      <c r="D79" s="107" t="s">
        <v>87</v>
      </c>
      <c r="E79" s="79">
        <f t="shared" si="32"/>
        <v>813</v>
      </c>
      <c r="F79" s="79">
        <f t="shared" si="32"/>
        <v>38272</v>
      </c>
      <c r="G79" s="79">
        <f t="shared" si="32"/>
        <v>98548</v>
      </c>
      <c r="H79" s="79">
        <f t="shared" si="36"/>
        <v>10454</v>
      </c>
      <c r="I79" s="79">
        <f t="shared" si="36"/>
        <v>7193</v>
      </c>
      <c r="J79" s="79">
        <f t="shared" si="36"/>
        <v>10235</v>
      </c>
      <c r="K79" s="79">
        <f t="shared" si="33"/>
        <v>52348</v>
      </c>
      <c r="L79" s="79">
        <f t="shared" si="33"/>
        <v>44833</v>
      </c>
      <c r="M79" s="79">
        <f t="shared" si="33"/>
        <v>43774</v>
      </c>
      <c r="N79" s="79">
        <f t="shared" si="33"/>
        <v>18525</v>
      </c>
      <c r="O79" s="79">
        <f t="shared" si="33"/>
        <v>7430</v>
      </c>
      <c r="P79" s="79">
        <f t="shared" si="33"/>
        <v>31321</v>
      </c>
      <c r="Q79" s="79">
        <f t="shared" si="33"/>
        <v>11225</v>
      </c>
      <c r="R79" s="79">
        <f t="shared" si="33"/>
        <v>38506</v>
      </c>
      <c r="S79" s="79">
        <f t="shared" si="33"/>
        <v>2071</v>
      </c>
      <c r="T79" s="79">
        <f t="shared" si="33"/>
        <v>25888</v>
      </c>
      <c r="U79" s="79">
        <f t="shared" si="33"/>
        <v>3902</v>
      </c>
      <c r="V79" s="79">
        <f t="shared" si="33"/>
        <v>11227</v>
      </c>
      <c r="W79" s="79">
        <f t="shared" si="33"/>
        <v>27555</v>
      </c>
      <c r="X79" s="79">
        <f t="shared" si="33"/>
        <v>10011</v>
      </c>
      <c r="Y79" s="79">
        <f t="shared" si="33"/>
        <v>148087</v>
      </c>
      <c r="Z79" s="79">
        <f t="shared" si="33"/>
        <v>114609</v>
      </c>
      <c r="AA79" s="79">
        <f t="shared" si="33"/>
        <v>101050</v>
      </c>
      <c r="AB79" s="79">
        <f t="shared" si="34"/>
        <v>92819</v>
      </c>
      <c r="AC79" s="79">
        <f t="shared" si="35"/>
        <v>37566</v>
      </c>
      <c r="AD79" s="79">
        <f t="shared" si="37"/>
        <v>494131</v>
      </c>
      <c r="AF79" s="84"/>
      <c r="AG79" s="84"/>
      <c r="AI79" s="84"/>
      <c r="AJ79" s="84"/>
    </row>
    <row r="80" spans="2:36" ht="25.5" hidden="1" x14ac:dyDescent="0.25">
      <c r="B80" s="105" t="s">
        <v>116</v>
      </c>
      <c r="C80" s="107" t="s">
        <v>84</v>
      </c>
      <c r="D80" s="107" t="s">
        <v>87</v>
      </c>
      <c r="E80" s="79">
        <f t="shared" si="32"/>
        <v>47</v>
      </c>
      <c r="F80" s="79">
        <f t="shared" si="32"/>
        <v>675</v>
      </c>
      <c r="G80" s="79">
        <f t="shared" si="32"/>
        <v>1648</v>
      </c>
      <c r="H80" s="79">
        <f t="shared" si="36"/>
        <v>93</v>
      </c>
      <c r="I80" s="79">
        <f t="shared" si="36"/>
        <v>589</v>
      </c>
      <c r="J80" s="79">
        <f t="shared" si="36"/>
        <v>143</v>
      </c>
      <c r="K80" s="79">
        <f t="shared" si="33"/>
        <v>471</v>
      </c>
      <c r="L80" s="79">
        <f t="shared" si="33"/>
        <v>567</v>
      </c>
      <c r="M80" s="79">
        <f t="shared" si="33"/>
        <v>323</v>
      </c>
      <c r="N80" s="79">
        <f t="shared" si="33"/>
        <v>374</v>
      </c>
      <c r="O80" s="79">
        <f t="shared" si="33"/>
        <v>153</v>
      </c>
      <c r="P80" s="79">
        <f t="shared" si="33"/>
        <v>611</v>
      </c>
      <c r="Q80" s="79">
        <f t="shared" si="33"/>
        <v>278</v>
      </c>
      <c r="R80" s="79">
        <f t="shared" si="33"/>
        <v>371</v>
      </c>
      <c r="S80" s="79">
        <f t="shared" si="33"/>
        <v>35</v>
      </c>
      <c r="T80" s="79">
        <f t="shared" si="33"/>
        <v>396</v>
      </c>
      <c r="U80" s="79">
        <f t="shared" si="33"/>
        <v>89</v>
      </c>
      <c r="V80" s="79">
        <f t="shared" si="33"/>
        <v>157</v>
      </c>
      <c r="W80" s="79">
        <f t="shared" si="33"/>
        <v>352</v>
      </c>
      <c r="X80" s="79">
        <f t="shared" si="33"/>
        <v>54</v>
      </c>
      <c r="Y80" s="79">
        <f t="shared" si="33"/>
        <v>2463</v>
      </c>
      <c r="Z80" s="79">
        <f t="shared" si="33"/>
        <v>1770</v>
      </c>
      <c r="AA80" s="79">
        <f t="shared" si="33"/>
        <v>1461</v>
      </c>
      <c r="AB80" s="79">
        <f t="shared" si="34"/>
        <v>1326</v>
      </c>
      <c r="AC80" s="79">
        <f t="shared" si="35"/>
        <v>406</v>
      </c>
      <c r="AD80" s="79">
        <f t="shared" si="37"/>
        <v>7426</v>
      </c>
      <c r="AF80" s="84"/>
      <c r="AG80" s="84"/>
      <c r="AI80" s="84"/>
      <c r="AJ80" s="84"/>
    </row>
    <row r="81" spans="2:36" ht="25.5" hidden="1" x14ac:dyDescent="0.25">
      <c r="B81" s="105" t="s">
        <v>117</v>
      </c>
      <c r="C81" s="107" t="s">
        <v>84</v>
      </c>
      <c r="D81" s="107" t="s">
        <v>87</v>
      </c>
      <c r="E81" s="79">
        <f t="shared" si="32"/>
        <v>21</v>
      </c>
      <c r="F81" s="79">
        <f t="shared" si="32"/>
        <v>683</v>
      </c>
      <c r="G81" s="79">
        <f t="shared" si="32"/>
        <v>1336</v>
      </c>
      <c r="H81" s="79">
        <f t="shared" si="36"/>
        <v>262</v>
      </c>
      <c r="I81" s="79">
        <f t="shared" si="36"/>
        <v>161</v>
      </c>
      <c r="J81" s="79">
        <f t="shared" si="36"/>
        <v>173</v>
      </c>
      <c r="K81" s="79">
        <f t="shared" si="33"/>
        <v>699</v>
      </c>
      <c r="L81" s="79">
        <f t="shared" si="33"/>
        <v>578</v>
      </c>
      <c r="M81" s="79">
        <f t="shared" si="33"/>
        <v>744</v>
      </c>
      <c r="N81" s="79">
        <f t="shared" si="33"/>
        <v>262</v>
      </c>
      <c r="O81" s="79">
        <f t="shared" si="33"/>
        <v>120</v>
      </c>
      <c r="P81" s="79">
        <f t="shared" si="33"/>
        <v>889</v>
      </c>
      <c r="Q81" s="79">
        <f t="shared" si="33"/>
        <v>247</v>
      </c>
      <c r="R81" s="79">
        <f t="shared" si="33"/>
        <v>975</v>
      </c>
      <c r="S81" s="79">
        <f t="shared" si="33"/>
        <v>44</v>
      </c>
      <c r="T81" s="79">
        <f t="shared" si="33"/>
        <v>626</v>
      </c>
      <c r="U81" s="79">
        <f t="shared" si="33"/>
        <v>102</v>
      </c>
      <c r="V81" s="79">
        <f t="shared" si="33"/>
        <v>252</v>
      </c>
      <c r="W81" s="79">
        <f t="shared" si="33"/>
        <v>816</v>
      </c>
      <c r="X81" s="79">
        <f t="shared" si="33"/>
        <v>275</v>
      </c>
      <c r="Y81" s="79">
        <f t="shared" si="33"/>
        <v>2302</v>
      </c>
      <c r="Z81" s="79">
        <f t="shared" si="33"/>
        <v>1611</v>
      </c>
      <c r="AA81" s="79">
        <f t="shared" si="33"/>
        <v>2015</v>
      </c>
      <c r="AB81" s="79">
        <f t="shared" si="34"/>
        <v>2246</v>
      </c>
      <c r="AC81" s="79">
        <f t="shared" si="35"/>
        <v>1091</v>
      </c>
      <c r="AD81" s="79">
        <f t="shared" si="37"/>
        <v>9265</v>
      </c>
      <c r="AF81" s="84"/>
      <c r="AG81" s="84"/>
      <c r="AI81" s="84"/>
      <c r="AJ81" s="84"/>
    </row>
    <row r="82" spans="2:36" ht="25.5" hidden="1" x14ac:dyDescent="0.25">
      <c r="B82" s="105" t="s">
        <v>118</v>
      </c>
      <c r="C82" s="107" t="s">
        <v>84</v>
      </c>
      <c r="D82" s="107" t="s">
        <v>87</v>
      </c>
      <c r="E82" s="79">
        <f t="shared" si="32"/>
        <v>2768</v>
      </c>
      <c r="F82" s="79">
        <f t="shared" si="32"/>
        <v>71046</v>
      </c>
      <c r="G82" s="79">
        <f t="shared" si="32"/>
        <v>147733</v>
      </c>
      <c r="H82" s="79">
        <f t="shared" si="36"/>
        <v>28857</v>
      </c>
      <c r="I82" s="79">
        <f t="shared" si="36"/>
        <v>14117</v>
      </c>
      <c r="J82" s="79">
        <f t="shared" si="36"/>
        <v>15899</v>
      </c>
      <c r="K82" s="79">
        <f t="shared" si="33"/>
        <v>71686</v>
      </c>
      <c r="L82" s="79">
        <f t="shared" si="33"/>
        <v>74314</v>
      </c>
      <c r="M82" s="79">
        <f t="shared" si="33"/>
        <v>63169</v>
      </c>
      <c r="N82" s="79">
        <f t="shared" si="33"/>
        <v>23333</v>
      </c>
      <c r="O82" s="79">
        <f t="shared" si="33"/>
        <v>13111</v>
      </c>
      <c r="P82" s="79">
        <f t="shared" si="33"/>
        <v>80420</v>
      </c>
      <c r="Q82" s="79">
        <f t="shared" si="33"/>
        <v>19928</v>
      </c>
      <c r="R82" s="79">
        <f t="shared" si="33"/>
        <v>60706</v>
      </c>
      <c r="S82" s="79">
        <f t="shared" si="33"/>
        <v>4082</v>
      </c>
      <c r="T82" s="79">
        <f t="shared" si="33"/>
        <v>43639</v>
      </c>
      <c r="U82" s="79">
        <f t="shared" si="33"/>
        <v>6893</v>
      </c>
      <c r="V82" s="79">
        <f t="shared" si="33"/>
        <v>20366</v>
      </c>
      <c r="W82" s="79">
        <f t="shared" si="33"/>
        <v>48446</v>
      </c>
      <c r="X82" s="79">
        <f t="shared" si="33"/>
        <v>22028</v>
      </c>
      <c r="Y82" s="79">
        <f t="shared" si="33"/>
        <v>250404</v>
      </c>
      <c r="Z82" s="79">
        <f t="shared" si="33"/>
        <v>176016</v>
      </c>
      <c r="AA82" s="79">
        <f t="shared" si="33"/>
        <v>180033</v>
      </c>
      <c r="AB82" s="79">
        <f t="shared" si="34"/>
        <v>155614</v>
      </c>
      <c r="AC82" s="79">
        <f t="shared" si="35"/>
        <v>70474</v>
      </c>
      <c r="AD82" s="79">
        <f t="shared" si="37"/>
        <v>832541</v>
      </c>
      <c r="AF82" s="84"/>
      <c r="AG82" s="84"/>
      <c r="AI82" s="84"/>
      <c r="AJ82" s="84"/>
    </row>
    <row r="83" spans="2:36" ht="25.5" hidden="1" x14ac:dyDescent="0.25">
      <c r="B83" s="105" t="s">
        <v>119</v>
      </c>
      <c r="C83" s="107" t="s">
        <v>84</v>
      </c>
      <c r="D83" s="107" t="s">
        <v>87</v>
      </c>
      <c r="E83" s="79">
        <f t="shared" si="32"/>
        <v>1624</v>
      </c>
      <c r="F83" s="79">
        <f t="shared" si="32"/>
        <v>77785</v>
      </c>
      <c r="G83" s="79">
        <f t="shared" si="32"/>
        <v>162666</v>
      </c>
      <c r="H83" s="79">
        <f t="shared" si="36"/>
        <v>31260</v>
      </c>
      <c r="I83" s="79">
        <f t="shared" si="36"/>
        <v>13265</v>
      </c>
      <c r="J83" s="79">
        <f t="shared" si="36"/>
        <v>18285</v>
      </c>
      <c r="K83" s="79">
        <f t="shared" si="33"/>
        <v>84830</v>
      </c>
      <c r="L83" s="79">
        <f t="shared" si="33"/>
        <v>76770</v>
      </c>
      <c r="M83" s="79">
        <f t="shared" si="33"/>
        <v>73638</v>
      </c>
      <c r="N83" s="79">
        <f t="shared" si="33"/>
        <v>30023</v>
      </c>
      <c r="O83" s="79">
        <f t="shared" si="33"/>
        <v>15792</v>
      </c>
      <c r="P83" s="79">
        <f t="shared" si="33"/>
        <v>119897</v>
      </c>
      <c r="Q83" s="79">
        <f t="shared" si="33"/>
        <v>24893</v>
      </c>
      <c r="R83" s="79">
        <f t="shared" si="33"/>
        <v>138067</v>
      </c>
      <c r="S83" s="79">
        <f t="shared" si="33"/>
        <v>5243</v>
      </c>
      <c r="T83" s="79">
        <f t="shared" si="33"/>
        <v>81826</v>
      </c>
      <c r="U83" s="79">
        <f t="shared" si="33"/>
        <v>9641</v>
      </c>
      <c r="V83" s="79">
        <f t="shared" si="33"/>
        <v>41213</v>
      </c>
      <c r="W83" s="79">
        <f t="shared" si="33"/>
        <v>98916</v>
      </c>
      <c r="X83" s="79">
        <f t="shared" si="33"/>
        <v>30791</v>
      </c>
      <c r="Y83" s="79">
        <f t="shared" si="33"/>
        <v>273335</v>
      </c>
      <c r="Z83" s="79">
        <f t="shared" si="33"/>
        <v>193150</v>
      </c>
      <c r="AA83" s="79">
        <f t="shared" si="33"/>
        <v>239350</v>
      </c>
      <c r="AB83" s="79">
        <f t="shared" si="34"/>
        <v>300883</v>
      </c>
      <c r="AC83" s="79">
        <f t="shared" si="35"/>
        <v>129707</v>
      </c>
      <c r="AD83" s="79">
        <f t="shared" si="37"/>
        <v>1136425</v>
      </c>
      <c r="AF83" s="84"/>
      <c r="AG83" s="84"/>
      <c r="AI83" s="84"/>
      <c r="AJ83" s="84"/>
    </row>
    <row r="84" spans="2:36" ht="25.5" hidden="1" x14ac:dyDescent="0.25">
      <c r="B84" s="105" t="s">
        <v>120</v>
      </c>
      <c r="C84" s="107" t="s">
        <v>84</v>
      </c>
      <c r="D84" s="107" t="s">
        <v>87</v>
      </c>
      <c r="E84" s="79">
        <f t="shared" si="32"/>
        <v>231</v>
      </c>
      <c r="F84" s="79">
        <f t="shared" si="32"/>
        <v>10813</v>
      </c>
      <c r="G84" s="79">
        <f t="shared" si="32"/>
        <v>28299</v>
      </c>
      <c r="H84" s="79">
        <f t="shared" si="36"/>
        <v>5704</v>
      </c>
      <c r="I84" s="79">
        <f t="shared" si="36"/>
        <v>2485</v>
      </c>
      <c r="J84" s="79">
        <f t="shared" si="36"/>
        <v>2790</v>
      </c>
      <c r="K84" s="79">
        <f t="shared" si="33"/>
        <v>13987</v>
      </c>
      <c r="L84" s="79">
        <f t="shared" si="33"/>
        <v>15648</v>
      </c>
      <c r="M84" s="79">
        <f t="shared" si="33"/>
        <v>9397</v>
      </c>
      <c r="N84" s="79">
        <f t="shared" si="33"/>
        <v>4247</v>
      </c>
      <c r="O84" s="79">
        <f t="shared" si="33"/>
        <v>2205</v>
      </c>
      <c r="P84" s="79">
        <f t="shared" si="33"/>
        <v>18462</v>
      </c>
      <c r="Q84" s="79">
        <f t="shared" si="33"/>
        <v>2797</v>
      </c>
      <c r="R84" s="79">
        <f t="shared" si="33"/>
        <v>13353</v>
      </c>
      <c r="S84" s="79">
        <f t="shared" si="33"/>
        <v>728</v>
      </c>
      <c r="T84" s="79">
        <f t="shared" si="33"/>
        <v>8101</v>
      </c>
      <c r="U84" s="79">
        <f t="shared" si="33"/>
        <v>1359</v>
      </c>
      <c r="V84" s="79">
        <f t="shared" si="33"/>
        <v>3589</v>
      </c>
      <c r="W84" s="79">
        <f t="shared" si="33"/>
        <v>9770</v>
      </c>
      <c r="X84" s="79">
        <f t="shared" si="33"/>
        <v>4386</v>
      </c>
      <c r="Y84" s="79">
        <f t="shared" si="33"/>
        <v>45047</v>
      </c>
      <c r="Z84" s="79">
        <f t="shared" si="33"/>
        <v>34910</v>
      </c>
      <c r="AA84" s="79">
        <f t="shared" si="33"/>
        <v>34311</v>
      </c>
      <c r="AB84" s="79">
        <f t="shared" si="34"/>
        <v>29927</v>
      </c>
      <c r="AC84" s="79">
        <f t="shared" si="35"/>
        <v>14156</v>
      </c>
      <c r="AD84" s="79">
        <f t="shared" si="37"/>
        <v>158351</v>
      </c>
      <c r="AF84" s="84"/>
      <c r="AG84" s="84"/>
      <c r="AI84" s="84"/>
      <c r="AJ84" s="84"/>
    </row>
    <row r="85" spans="2:36" ht="25.5" hidden="1" x14ac:dyDescent="0.25">
      <c r="B85" s="105" t="s">
        <v>121</v>
      </c>
      <c r="C85" s="107" t="s">
        <v>84</v>
      </c>
      <c r="D85" s="107" t="s">
        <v>87</v>
      </c>
      <c r="E85" s="79">
        <f t="shared" si="32"/>
        <v>1142</v>
      </c>
      <c r="F85" s="79">
        <f t="shared" si="32"/>
        <v>19530</v>
      </c>
      <c r="G85" s="79">
        <f t="shared" si="32"/>
        <v>40386</v>
      </c>
      <c r="H85" s="79">
        <f t="shared" si="36"/>
        <v>10649</v>
      </c>
      <c r="I85" s="79">
        <f t="shared" si="36"/>
        <v>7735</v>
      </c>
      <c r="J85" s="79">
        <f t="shared" si="36"/>
        <v>5839</v>
      </c>
      <c r="K85" s="79">
        <f t="shared" si="33"/>
        <v>21988</v>
      </c>
      <c r="L85" s="79">
        <f t="shared" si="33"/>
        <v>23389</v>
      </c>
      <c r="M85" s="79">
        <f t="shared" si="33"/>
        <v>20568</v>
      </c>
      <c r="N85" s="79">
        <f t="shared" si="33"/>
        <v>7161</v>
      </c>
      <c r="O85" s="79">
        <f t="shared" si="33"/>
        <v>3963</v>
      </c>
      <c r="P85" s="79">
        <f t="shared" si="33"/>
        <v>28834</v>
      </c>
      <c r="Q85" s="79">
        <f t="shared" si="33"/>
        <v>6644</v>
      </c>
      <c r="R85" s="79">
        <f t="shared" si="33"/>
        <v>22799</v>
      </c>
      <c r="S85" s="79">
        <f t="shared" si="33"/>
        <v>1355</v>
      </c>
      <c r="T85" s="79">
        <f t="shared" si="33"/>
        <v>14577</v>
      </c>
      <c r="U85" s="79">
        <f t="shared" si="33"/>
        <v>2231</v>
      </c>
      <c r="V85" s="79">
        <f t="shared" si="33"/>
        <v>7837</v>
      </c>
      <c r="W85" s="79">
        <f t="shared" si="33"/>
        <v>15367</v>
      </c>
      <c r="X85" s="79">
        <f t="shared" si="33"/>
        <v>8773</v>
      </c>
      <c r="Y85" s="79">
        <f t="shared" si="33"/>
        <v>71707</v>
      </c>
      <c r="Z85" s="79">
        <f t="shared" si="33"/>
        <v>58951</v>
      </c>
      <c r="AA85" s="79">
        <f t="shared" si="33"/>
        <v>60526</v>
      </c>
      <c r="AB85" s="79">
        <f t="shared" si="34"/>
        <v>55443</v>
      </c>
      <c r="AC85" s="79">
        <f t="shared" si="35"/>
        <v>24140</v>
      </c>
      <c r="AD85" s="79">
        <f t="shared" si="37"/>
        <v>270767</v>
      </c>
      <c r="AF85" s="84"/>
      <c r="AG85" s="84"/>
      <c r="AI85" s="84"/>
      <c r="AJ85" s="84"/>
    </row>
    <row r="86" spans="2:36" ht="25.5" hidden="1" x14ac:dyDescent="0.25">
      <c r="B86" s="105" t="s">
        <v>122</v>
      </c>
      <c r="C86" s="107" t="s">
        <v>84</v>
      </c>
      <c r="D86" s="107" t="s">
        <v>87</v>
      </c>
      <c r="E86" s="79">
        <f t="shared" si="32"/>
        <v>185</v>
      </c>
      <c r="F86" s="79">
        <f t="shared" si="32"/>
        <v>6697</v>
      </c>
      <c r="G86" s="79">
        <f t="shared" si="32"/>
        <v>20892</v>
      </c>
      <c r="H86" s="79">
        <f t="shared" si="36"/>
        <v>2313</v>
      </c>
      <c r="I86" s="79">
        <f t="shared" si="36"/>
        <v>1590</v>
      </c>
      <c r="J86" s="79">
        <f t="shared" si="36"/>
        <v>1929</v>
      </c>
      <c r="K86" s="79">
        <f t="shared" si="33"/>
        <v>7432</v>
      </c>
      <c r="L86" s="79">
        <f t="shared" si="33"/>
        <v>6892</v>
      </c>
      <c r="M86" s="79">
        <f t="shared" si="33"/>
        <v>6153</v>
      </c>
      <c r="N86" s="79">
        <f t="shared" si="33"/>
        <v>2145</v>
      </c>
      <c r="O86" s="79">
        <f t="shared" si="33"/>
        <v>1357</v>
      </c>
      <c r="P86" s="79">
        <f t="shared" si="33"/>
        <v>16515</v>
      </c>
      <c r="Q86" s="79">
        <f t="shared" si="33"/>
        <v>1920</v>
      </c>
      <c r="R86" s="79">
        <f t="shared" si="33"/>
        <v>7608</v>
      </c>
      <c r="S86" s="79">
        <f t="shared" si="33"/>
        <v>349</v>
      </c>
      <c r="T86" s="79">
        <f t="shared" si="33"/>
        <v>3991</v>
      </c>
      <c r="U86" s="79">
        <f t="shared" si="33"/>
        <v>657</v>
      </c>
      <c r="V86" s="79">
        <f t="shared" si="33"/>
        <v>2109</v>
      </c>
      <c r="W86" s="79">
        <f t="shared" si="33"/>
        <v>5571</v>
      </c>
      <c r="X86" s="79">
        <f t="shared" si="33"/>
        <v>2270</v>
      </c>
      <c r="Y86" s="79">
        <f t="shared" si="33"/>
        <v>30087</v>
      </c>
      <c r="Z86" s="79">
        <f t="shared" si="33"/>
        <v>17843</v>
      </c>
      <c r="AA86" s="79">
        <f t="shared" si="33"/>
        <v>26170</v>
      </c>
      <c r="AB86" s="79">
        <f t="shared" si="34"/>
        <v>16634</v>
      </c>
      <c r="AC86" s="79">
        <f t="shared" si="35"/>
        <v>7841</v>
      </c>
      <c r="AD86" s="79">
        <f t="shared" si="37"/>
        <v>98575</v>
      </c>
      <c r="AF86" s="84"/>
      <c r="AG86" s="84"/>
      <c r="AI86" s="84"/>
      <c r="AJ86" s="84"/>
    </row>
    <row r="87" spans="2:36" ht="25.5" hidden="1" x14ac:dyDescent="0.25">
      <c r="B87" s="105" t="s">
        <v>123</v>
      </c>
      <c r="C87" s="107" t="s">
        <v>84</v>
      </c>
      <c r="D87" s="107" t="s">
        <v>87</v>
      </c>
      <c r="E87" s="79">
        <f t="shared" si="32"/>
        <v>161</v>
      </c>
      <c r="F87" s="79">
        <f t="shared" si="32"/>
        <v>7575</v>
      </c>
      <c r="G87" s="79">
        <f t="shared" si="32"/>
        <v>18355</v>
      </c>
      <c r="H87" s="79">
        <f t="shared" si="36"/>
        <v>2737</v>
      </c>
      <c r="I87" s="79">
        <f t="shared" si="36"/>
        <v>1267</v>
      </c>
      <c r="J87" s="79">
        <f t="shared" si="36"/>
        <v>1662</v>
      </c>
      <c r="K87" s="79">
        <f t="shared" si="33"/>
        <v>7559</v>
      </c>
      <c r="L87" s="79">
        <f t="shared" si="33"/>
        <v>6947</v>
      </c>
      <c r="M87" s="79">
        <f t="shared" si="33"/>
        <v>6061</v>
      </c>
      <c r="N87" s="79">
        <f t="shared" si="33"/>
        <v>2306</v>
      </c>
      <c r="O87" s="79">
        <f t="shared" si="33"/>
        <v>1401</v>
      </c>
      <c r="P87" s="79">
        <f t="shared" si="33"/>
        <v>11327</v>
      </c>
      <c r="Q87" s="79">
        <f t="shared" si="33"/>
        <v>1785</v>
      </c>
      <c r="R87" s="79">
        <f t="shared" si="33"/>
        <v>7329</v>
      </c>
      <c r="S87" s="79">
        <f t="shared" si="33"/>
        <v>394</v>
      </c>
      <c r="T87" s="79">
        <f t="shared" si="33"/>
        <v>4193</v>
      </c>
      <c r="U87" s="79">
        <f t="shared" si="33"/>
        <v>584</v>
      </c>
      <c r="V87" s="79">
        <f t="shared" si="33"/>
        <v>2043</v>
      </c>
      <c r="W87" s="79">
        <f t="shared" si="33"/>
        <v>5148</v>
      </c>
      <c r="X87" s="79">
        <f t="shared" si="33"/>
        <v>1520</v>
      </c>
      <c r="Y87" s="79">
        <f t="shared" si="33"/>
        <v>28828</v>
      </c>
      <c r="Z87" s="79">
        <f t="shared" si="33"/>
        <v>17435</v>
      </c>
      <c r="AA87" s="79">
        <f t="shared" si="33"/>
        <v>21095</v>
      </c>
      <c r="AB87" s="79">
        <f t="shared" si="34"/>
        <v>16328</v>
      </c>
      <c r="AC87" s="79">
        <f t="shared" si="35"/>
        <v>6668</v>
      </c>
      <c r="AD87" s="79">
        <f t="shared" si="37"/>
        <v>90354</v>
      </c>
      <c r="AF87" s="84"/>
      <c r="AG87" s="84"/>
      <c r="AI87" s="84"/>
      <c r="AJ87" s="84"/>
    </row>
    <row r="88" spans="2:36" ht="25.5" hidden="1" x14ac:dyDescent="0.25">
      <c r="B88" s="105" t="s">
        <v>124</v>
      </c>
      <c r="C88" s="107" t="s">
        <v>84</v>
      </c>
      <c r="D88" s="107" t="s">
        <v>87</v>
      </c>
      <c r="E88" s="79">
        <f t="shared" si="32"/>
        <v>478</v>
      </c>
      <c r="F88" s="79">
        <f t="shared" si="32"/>
        <v>24288</v>
      </c>
      <c r="G88" s="79">
        <f t="shared" si="32"/>
        <v>60524</v>
      </c>
      <c r="H88" s="79">
        <f t="shared" si="36"/>
        <v>6730</v>
      </c>
      <c r="I88" s="79">
        <f t="shared" si="36"/>
        <v>3335</v>
      </c>
      <c r="J88" s="79">
        <f t="shared" si="36"/>
        <v>3882</v>
      </c>
      <c r="K88" s="79">
        <f t="shared" si="33"/>
        <v>24408</v>
      </c>
      <c r="L88" s="79">
        <f t="shared" si="33"/>
        <v>23495</v>
      </c>
      <c r="M88" s="79">
        <f t="shared" si="33"/>
        <v>19291</v>
      </c>
      <c r="N88" s="79">
        <f t="shared" si="33"/>
        <v>5346</v>
      </c>
      <c r="O88" s="79">
        <f t="shared" si="33"/>
        <v>2467</v>
      </c>
      <c r="P88" s="79">
        <f t="shared" si="33"/>
        <v>21499</v>
      </c>
      <c r="Q88" s="79">
        <f t="shared" si="33"/>
        <v>2026</v>
      </c>
      <c r="R88" s="79">
        <f t="shared" si="33"/>
        <v>7026</v>
      </c>
      <c r="S88" s="79">
        <f t="shared" si="33"/>
        <v>304</v>
      </c>
      <c r="T88" s="79">
        <f t="shared" si="33"/>
        <v>3823</v>
      </c>
      <c r="U88" s="79">
        <f t="shared" si="33"/>
        <v>268</v>
      </c>
      <c r="V88" s="79">
        <f t="shared" si="33"/>
        <v>1111</v>
      </c>
      <c r="W88" s="79">
        <f t="shared" si="33"/>
        <v>3479</v>
      </c>
      <c r="X88" s="79">
        <f t="shared" si="33"/>
        <v>1871</v>
      </c>
      <c r="Y88" s="79">
        <f t="shared" si="33"/>
        <v>92020</v>
      </c>
      <c r="Z88" s="79">
        <f t="shared" si="33"/>
        <v>55120</v>
      </c>
      <c r="AA88" s="79">
        <f t="shared" si="33"/>
        <v>48603</v>
      </c>
      <c r="AB88" s="79">
        <f t="shared" si="34"/>
        <v>14558</v>
      </c>
      <c r="AC88" s="79">
        <f t="shared" si="35"/>
        <v>5350</v>
      </c>
      <c r="AD88" s="79">
        <f t="shared" si="37"/>
        <v>215651</v>
      </c>
      <c r="AF88" s="84"/>
      <c r="AG88" s="84"/>
      <c r="AI88" s="84"/>
      <c r="AJ88" s="84"/>
    </row>
    <row r="89" spans="2:36" ht="25.5" hidden="1" x14ac:dyDescent="0.25">
      <c r="B89" s="105" t="s">
        <v>125</v>
      </c>
      <c r="C89" s="107" t="s">
        <v>84</v>
      </c>
      <c r="D89" s="107" t="s">
        <v>87</v>
      </c>
      <c r="E89" s="79">
        <f t="shared" si="32"/>
        <v>265</v>
      </c>
      <c r="F89" s="79">
        <f t="shared" si="32"/>
        <v>13322</v>
      </c>
      <c r="G89" s="79">
        <f t="shared" si="32"/>
        <v>37774</v>
      </c>
      <c r="H89" s="79">
        <f t="shared" si="36"/>
        <v>3939</v>
      </c>
      <c r="I89" s="79">
        <f t="shared" si="36"/>
        <v>2663</v>
      </c>
      <c r="J89" s="79">
        <f t="shared" si="36"/>
        <v>3224</v>
      </c>
      <c r="K89" s="79">
        <f t="shared" si="33"/>
        <v>13535</v>
      </c>
      <c r="L89" s="79">
        <f t="shared" si="33"/>
        <v>13297</v>
      </c>
      <c r="M89" s="79">
        <f t="shared" si="33"/>
        <v>9225</v>
      </c>
      <c r="N89" s="79">
        <f t="shared" si="33"/>
        <v>4124</v>
      </c>
      <c r="O89" s="79">
        <f t="shared" si="33"/>
        <v>2138</v>
      </c>
      <c r="P89" s="79">
        <f t="shared" si="33"/>
        <v>17266</v>
      </c>
      <c r="Q89" s="79">
        <f t="shared" si="33"/>
        <v>2900</v>
      </c>
      <c r="R89" s="79">
        <f t="shared" si="33"/>
        <v>9561</v>
      </c>
      <c r="S89" s="79">
        <f t="shared" si="33"/>
        <v>654</v>
      </c>
      <c r="T89" s="79">
        <f t="shared" si="33"/>
        <v>6349</v>
      </c>
      <c r="U89" s="79">
        <f t="shared" si="33"/>
        <v>962</v>
      </c>
      <c r="V89" s="79">
        <f t="shared" si="33"/>
        <v>2801</v>
      </c>
      <c r="W89" s="79">
        <f t="shared" si="33"/>
        <v>7111</v>
      </c>
      <c r="X89" s="79">
        <f t="shared" si="33"/>
        <v>2465</v>
      </c>
      <c r="Y89" s="79">
        <f t="shared" si="33"/>
        <v>55300</v>
      </c>
      <c r="Z89" s="79">
        <f t="shared" si="33"/>
        <v>32719</v>
      </c>
      <c r="AA89" s="79">
        <f t="shared" si="33"/>
        <v>32753</v>
      </c>
      <c r="AB89" s="79">
        <f t="shared" si="34"/>
        <v>23227</v>
      </c>
      <c r="AC89" s="79">
        <f t="shared" si="35"/>
        <v>9576</v>
      </c>
      <c r="AD89" s="79">
        <f t="shared" si="37"/>
        <v>153575</v>
      </c>
      <c r="AF89" s="84"/>
      <c r="AG89" s="84"/>
      <c r="AI89" s="84"/>
      <c r="AJ89" s="84"/>
    </row>
    <row r="90" spans="2:36" ht="25.5" hidden="1" x14ac:dyDescent="0.25">
      <c r="B90" s="105" t="s">
        <v>126</v>
      </c>
      <c r="C90" s="107" t="s">
        <v>84</v>
      </c>
      <c r="D90" s="107" t="s">
        <v>87</v>
      </c>
      <c r="E90" s="79">
        <f t="shared" si="32"/>
        <v>287</v>
      </c>
      <c r="F90" s="79">
        <f t="shared" si="32"/>
        <v>8199</v>
      </c>
      <c r="G90" s="79">
        <f t="shared" si="32"/>
        <v>21821</v>
      </c>
      <c r="H90" s="79">
        <f t="shared" si="36"/>
        <v>3293</v>
      </c>
      <c r="I90" s="79">
        <f t="shared" si="36"/>
        <v>1641</v>
      </c>
      <c r="J90" s="79">
        <f t="shared" si="36"/>
        <v>1768</v>
      </c>
      <c r="K90" s="79">
        <f t="shared" si="33"/>
        <v>7404</v>
      </c>
      <c r="L90" s="79">
        <f t="shared" si="33"/>
        <v>7614</v>
      </c>
      <c r="M90" s="79">
        <f t="shared" si="33"/>
        <v>7836</v>
      </c>
      <c r="N90" s="79">
        <f t="shared" si="33"/>
        <v>2288</v>
      </c>
      <c r="O90" s="79">
        <f t="shared" si="33"/>
        <v>1404</v>
      </c>
      <c r="P90" s="79">
        <f t="shared" si="33"/>
        <v>18704</v>
      </c>
      <c r="Q90" s="79">
        <f t="shared" si="33"/>
        <v>2451</v>
      </c>
      <c r="R90" s="79">
        <f t="shared" si="33"/>
        <v>9213</v>
      </c>
      <c r="S90" s="79">
        <f t="shared" si="33"/>
        <v>450</v>
      </c>
      <c r="T90" s="79">
        <f t="shared" si="33"/>
        <v>5494</v>
      </c>
      <c r="U90" s="79">
        <f t="shared" si="33"/>
        <v>835</v>
      </c>
      <c r="V90" s="79">
        <f t="shared" si="33"/>
        <v>2383</v>
      </c>
      <c r="W90" s="79">
        <f t="shared" si="33"/>
        <v>7038</v>
      </c>
      <c r="X90" s="79">
        <f t="shared" si="33"/>
        <v>3031</v>
      </c>
      <c r="Y90" s="79">
        <f t="shared" si="33"/>
        <v>33600</v>
      </c>
      <c r="Z90" s="79">
        <f t="shared" si="33"/>
        <v>18427</v>
      </c>
      <c r="AA90" s="79">
        <f t="shared" si="33"/>
        <v>30232</v>
      </c>
      <c r="AB90" s="79">
        <f t="shared" si="34"/>
        <v>20826</v>
      </c>
      <c r="AC90" s="79">
        <f t="shared" si="35"/>
        <v>10069</v>
      </c>
      <c r="AD90" s="79">
        <f t="shared" si="37"/>
        <v>113154</v>
      </c>
      <c r="AF90" s="84"/>
      <c r="AG90" s="84"/>
      <c r="AI90" s="84"/>
      <c r="AJ90" s="84"/>
    </row>
    <row r="91" spans="2:36" ht="25.5" hidden="1" x14ac:dyDescent="0.25">
      <c r="B91" s="105" t="s">
        <v>127</v>
      </c>
      <c r="C91" s="107" t="s">
        <v>84</v>
      </c>
      <c r="D91" s="107" t="s">
        <v>87</v>
      </c>
      <c r="E91" s="79">
        <f t="shared" si="32"/>
        <v>0</v>
      </c>
      <c r="F91" s="79">
        <f t="shared" si="32"/>
        <v>3</v>
      </c>
      <c r="G91" s="79">
        <f t="shared" si="32"/>
        <v>31</v>
      </c>
      <c r="H91" s="79">
        <f t="shared" si="36"/>
        <v>5</v>
      </c>
      <c r="I91" s="79">
        <f t="shared" si="36"/>
        <v>1</v>
      </c>
      <c r="J91" s="79">
        <f t="shared" si="36"/>
        <v>4</v>
      </c>
      <c r="K91" s="79">
        <f t="shared" ref="K91:AA98" si="38">+K115-K67</f>
        <v>3</v>
      </c>
      <c r="L91" s="79">
        <f t="shared" si="38"/>
        <v>1</v>
      </c>
      <c r="M91" s="79">
        <f t="shared" si="38"/>
        <v>2</v>
      </c>
      <c r="N91" s="79">
        <f t="shared" si="38"/>
        <v>0</v>
      </c>
      <c r="O91" s="79">
        <f t="shared" si="38"/>
        <v>3</v>
      </c>
      <c r="P91" s="79">
        <f t="shared" si="38"/>
        <v>37</v>
      </c>
      <c r="Q91" s="79">
        <f t="shared" si="38"/>
        <v>2</v>
      </c>
      <c r="R91" s="79">
        <f t="shared" si="38"/>
        <v>13</v>
      </c>
      <c r="S91" s="79">
        <f t="shared" si="38"/>
        <v>1</v>
      </c>
      <c r="T91" s="79">
        <f t="shared" si="38"/>
        <v>4</v>
      </c>
      <c r="U91" s="79">
        <f t="shared" si="38"/>
        <v>1</v>
      </c>
      <c r="V91" s="79">
        <f t="shared" si="38"/>
        <v>2</v>
      </c>
      <c r="W91" s="79">
        <f t="shared" si="38"/>
        <v>12</v>
      </c>
      <c r="X91" s="79">
        <f t="shared" si="38"/>
        <v>2</v>
      </c>
      <c r="Y91" s="79">
        <f t="shared" si="38"/>
        <v>39</v>
      </c>
      <c r="Z91" s="79">
        <f t="shared" si="38"/>
        <v>9</v>
      </c>
      <c r="AA91" s="79">
        <f t="shared" si="38"/>
        <v>42</v>
      </c>
      <c r="AB91" s="79">
        <f t="shared" si="34"/>
        <v>23</v>
      </c>
      <c r="AC91" s="79">
        <f t="shared" si="35"/>
        <v>14</v>
      </c>
      <c r="AD91" s="79">
        <f t="shared" si="37"/>
        <v>127</v>
      </c>
      <c r="AF91" s="84"/>
      <c r="AG91" s="84"/>
      <c r="AI91" s="84"/>
      <c r="AJ91" s="84"/>
    </row>
    <row r="92" spans="2:36" ht="25.5" hidden="1" x14ac:dyDescent="0.25">
      <c r="B92" s="105" t="s">
        <v>128</v>
      </c>
      <c r="C92" s="107" t="s">
        <v>84</v>
      </c>
      <c r="D92" s="107" t="s">
        <v>87</v>
      </c>
      <c r="E92" s="79">
        <f t="shared" si="32"/>
        <v>42</v>
      </c>
      <c r="F92" s="79">
        <f t="shared" si="32"/>
        <v>1372</v>
      </c>
      <c r="G92" s="79">
        <f t="shared" si="32"/>
        <v>3018</v>
      </c>
      <c r="H92" s="79">
        <f t="shared" si="36"/>
        <v>416</v>
      </c>
      <c r="I92" s="79">
        <f t="shared" si="36"/>
        <v>433</v>
      </c>
      <c r="J92" s="79">
        <f t="shared" si="36"/>
        <v>267</v>
      </c>
      <c r="K92" s="79">
        <f t="shared" si="38"/>
        <v>1369</v>
      </c>
      <c r="L92" s="79">
        <f t="shared" si="38"/>
        <v>1156</v>
      </c>
      <c r="M92" s="79">
        <f t="shared" si="38"/>
        <v>1045</v>
      </c>
      <c r="N92" s="79">
        <f t="shared" si="38"/>
        <v>330</v>
      </c>
      <c r="O92" s="79">
        <f t="shared" si="38"/>
        <v>278</v>
      </c>
      <c r="P92" s="79">
        <f t="shared" si="38"/>
        <v>2039</v>
      </c>
      <c r="Q92" s="79">
        <f t="shared" si="38"/>
        <v>371</v>
      </c>
      <c r="R92" s="79">
        <f t="shared" si="38"/>
        <v>1777</v>
      </c>
      <c r="S92" s="79">
        <f t="shared" si="38"/>
        <v>88</v>
      </c>
      <c r="T92" s="79">
        <f t="shared" si="38"/>
        <v>1009</v>
      </c>
      <c r="U92" s="79">
        <f t="shared" si="38"/>
        <v>254</v>
      </c>
      <c r="V92" s="79">
        <f t="shared" si="38"/>
        <v>568</v>
      </c>
      <c r="W92" s="79">
        <f t="shared" si="38"/>
        <v>1902</v>
      </c>
      <c r="X92" s="79">
        <f t="shared" si="38"/>
        <v>468</v>
      </c>
      <c r="Y92" s="79">
        <f t="shared" si="38"/>
        <v>4848</v>
      </c>
      <c r="Z92" s="79">
        <f t="shared" si="38"/>
        <v>3225</v>
      </c>
      <c r="AA92" s="79">
        <f t="shared" si="38"/>
        <v>3692</v>
      </c>
      <c r="AB92" s="79">
        <f t="shared" si="34"/>
        <v>4067</v>
      </c>
      <c r="AC92" s="79">
        <f t="shared" si="35"/>
        <v>2370</v>
      </c>
      <c r="AD92" s="79">
        <f t="shared" si="37"/>
        <v>18202</v>
      </c>
      <c r="AF92" s="84"/>
      <c r="AG92" s="84"/>
      <c r="AI92" s="84"/>
      <c r="AJ92" s="84"/>
    </row>
    <row r="93" spans="2:36" ht="25.5" hidden="1" x14ac:dyDescent="0.25">
      <c r="B93" s="105" t="s">
        <v>129</v>
      </c>
      <c r="C93" s="107" t="s">
        <v>84</v>
      </c>
      <c r="D93" s="107" t="s">
        <v>87</v>
      </c>
      <c r="E93" s="79">
        <f t="shared" si="32"/>
        <v>33</v>
      </c>
      <c r="F93" s="79">
        <f t="shared" si="32"/>
        <v>1215</v>
      </c>
      <c r="G93" s="79">
        <f t="shared" si="32"/>
        <v>4004</v>
      </c>
      <c r="H93" s="79">
        <f t="shared" si="36"/>
        <v>480</v>
      </c>
      <c r="I93" s="79">
        <f t="shared" si="36"/>
        <v>174</v>
      </c>
      <c r="J93" s="79">
        <f t="shared" si="36"/>
        <v>311</v>
      </c>
      <c r="K93" s="79">
        <f t="shared" si="38"/>
        <v>1112</v>
      </c>
      <c r="L93" s="79">
        <f t="shared" si="38"/>
        <v>1358</v>
      </c>
      <c r="M93" s="79">
        <f t="shared" si="38"/>
        <v>822</v>
      </c>
      <c r="N93" s="79">
        <f t="shared" si="38"/>
        <v>395</v>
      </c>
      <c r="O93" s="79">
        <f t="shared" si="38"/>
        <v>217</v>
      </c>
      <c r="P93" s="79">
        <f t="shared" si="38"/>
        <v>2597</v>
      </c>
      <c r="Q93" s="79">
        <f t="shared" si="38"/>
        <v>387</v>
      </c>
      <c r="R93" s="79">
        <f t="shared" si="38"/>
        <v>2554</v>
      </c>
      <c r="S93" s="79">
        <f t="shared" si="38"/>
        <v>85</v>
      </c>
      <c r="T93" s="79">
        <f t="shared" si="38"/>
        <v>1256</v>
      </c>
      <c r="U93" s="79">
        <f t="shared" si="38"/>
        <v>169</v>
      </c>
      <c r="V93" s="79">
        <f t="shared" si="38"/>
        <v>605</v>
      </c>
      <c r="W93" s="79">
        <f t="shared" si="38"/>
        <v>2259</v>
      </c>
      <c r="X93" s="79">
        <f t="shared" si="38"/>
        <v>481</v>
      </c>
      <c r="Y93" s="79">
        <f t="shared" si="38"/>
        <v>5732</v>
      </c>
      <c r="Z93" s="79">
        <f t="shared" si="38"/>
        <v>2955</v>
      </c>
      <c r="AA93" s="79">
        <f t="shared" si="38"/>
        <v>4031</v>
      </c>
      <c r="AB93" s="79">
        <f t="shared" si="34"/>
        <v>5056</v>
      </c>
      <c r="AC93" s="79">
        <f t="shared" si="35"/>
        <v>2740</v>
      </c>
      <c r="AD93" s="79">
        <f t="shared" si="37"/>
        <v>20514</v>
      </c>
      <c r="AF93" s="84"/>
      <c r="AG93" s="84"/>
      <c r="AI93" s="84"/>
      <c r="AJ93" s="84"/>
    </row>
    <row r="94" spans="2:36" ht="25.5" hidden="1" x14ac:dyDescent="0.25">
      <c r="B94" s="105" t="s">
        <v>130</v>
      </c>
      <c r="C94" s="107" t="s">
        <v>84</v>
      </c>
      <c r="D94" s="107" t="s">
        <v>87</v>
      </c>
      <c r="E94" s="79">
        <f t="shared" si="32"/>
        <v>133</v>
      </c>
      <c r="F94" s="79">
        <f t="shared" si="32"/>
        <v>3123</v>
      </c>
      <c r="G94" s="79">
        <f t="shared" si="32"/>
        <v>7444</v>
      </c>
      <c r="H94" s="79">
        <f t="shared" si="36"/>
        <v>1699</v>
      </c>
      <c r="I94" s="79">
        <f t="shared" si="36"/>
        <v>719</v>
      </c>
      <c r="J94" s="79">
        <f t="shared" si="36"/>
        <v>870</v>
      </c>
      <c r="K94" s="79">
        <f t="shared" si="38"/>
        <v>3195</v>
      </c>
      <c r="L94" s="79">
        <f t="shared" si="38"/>
        <v>4836</v>
      </c>
      <c r="M94" s="79">
        <f t="shared" si="38"/>
        <v>3978</v>
      </c>
      <c r="N94" s="79">
        <f t="shared" si="38"/>
        <v>1659</v>
      </c>
      <c r="O94" s="79">
        <f t="shared" si="38"/>
        <v>673</v>
      </c>
      <c r="P94" s="79">
        <f t="shared" si="38"/>
        <v>6320</v>
      </c>
      <c r="Q94" s="79">
        <f t="shared" si="38"/>
        <v>1362</v>
      </c>
      <c r="R94" s="79">
        <f t="shared" si="38"/>
        <v>4636</v>
      </c>
      <c r="S94" s="79">
        <f t="shared" si="38"/>
        <v>237</v>
      </c>
      <c r="T94" s="79">
        <f t="shared" si="38"/>
        <v>2700</v>
      </c>
      <c r="U94" s="79">
        <f t="shared" si="38"/>
        <v>430</v>
      </c>
      <c r="V94" s="79">
        <f t="shared" si="38"/>
        <v>1256</v>
      </c>
      <c r="W94" s="79">
        <f t="shared" si="38"/>
        <v>3656</v>
      </c>
      <c r="X94" s="79">
        <f t="shared" si="38"/>
        <v>1061</v>
      </c>
      <c r="Y94" s="79">
        <f t="shared" si="38"/>
        <v>12399</v>
      </c>
      <c r="Z94" s="79">
        <f t="shared" si="38"/>
        <v>9620</v>
      </c>
      <c r="AA94" s="79">
        <f t="shared" si="38"/>
        <v>12630</v>
      </c>
      <c r="AB94" s="79">
        <f t="shared" si="34"/>
        <v>10621</v>
      </c>
      <c r="AC94" s="79">
        <f t="shared" si="35"/>
        <v>4717</v>
      </c>
      <c r="AD94" s="79">
        <f t="shared" si="37"/>
        <v>49987</v>
      </c>
      <c r="AF94" s="84"/>
      <c r="AG94" s="84"/>
      <c r="AI94" s="84"/>
      <c r="AJ94" s="84"/>
    </row>
    <row r="95" spans="2:36" ht="25.5" hidden="1" x14ac:dyDescent="0.25">
      <c r="B95" s="105" t="s">
        <v>131</v>
      </c>
      <c r="C95" s="107" t="s">
        <v>84</v>
      </c>
      <c r="D95" s="107" t="s">
        <v>87</v>
      </c>
      <c r="E95" s="79">
        <f t="shared" si="32"/>
        <v>175</v>
      </c>
      <c r="F95" s="79">
        <f t="shared" si="32"/>
        <v>8167</v>
      </c>
      <c r="G95" s="79">
        <f t="shared" si="32"/>
        <v>19089</v>
      </c>
      <c r="H95" s="79">
        <f t="shared" si="36"/>
        <v>3007</v>
      </c>
      <c r="I95" s="79">
        <f t="shared" si="36"/>
        <v>1557</v>
      </c>
      <c r="J95" s="79">
        <f t="shared" si="36"/>
        <v>2001</v>
      </c>
      <c r="K95" s="79">
        <f t="shared" si="38"/>
        <v>8170</v>
      </c>
      <c r="L95" s="79">
        <f t="shared" si="38"/>
        <v>9076</v>
      </c>
      <c r="M95" s="79">
        <f t="shared" si="38"/>
        <v>7961</v>
      </c>
      <c r="N95" s="79">
        <f t="shared" si="38"/>
        <v>3203</v>
      </c>
      <c r="O95" s="79">
        <f t="shared" si="38"/>
        <v>1732</v>
      </c>
      <c r="P95" s="79">
        <f t="shared" si="38"/>
        <v>16012</v>
      </c>
      <c r="Q95" s="79">
        <f t="shared" si="38"/>
        <v>2866</v>
      </c>
      <c r="R95" s="79">
        <f t="shared" si="38"/>
        <v>12202</v>
      </c>
      <c r="S95" s="79">
        <f t="shared" si="38"/>
        <v>609</v>
      </c>
      <c r="T95" s="79">
        <f t="shared" si="38"/>
        <v>7868</v>
      </c>
      <c r="U95" s="79">
        <f t="shared" si="38"/>
        <v>1039</v>
      </c>
      <c r="V95" s="79">
        <f t="shared" si="38"/>
        <v>3587</v>
      </c>
      <c r="W95" s="79">
        <f t="shared" si="38"/>
        <v>8898</v>
      </c>
      <c r="X95" s="79">
        <f t="shared" si="38"/>
        <v>2670</v>
      </c>
      <c r="Y95" s="79">
        <f t="shared" si="38"/>
        <v>30438</v>
      </c>
      <c r="Z95" s="79">
        <f t="shared" si="38"/>
        <v>20804</v>
      </c>
      <c r="AA95" s="79">
        <f t="shared" si="38"/>
        <v>28908</v>
      </c>
      <c r="AB95" s="79">
        <f t="shared" si="34"/>
        <v>28171</v>
      </c>
      <c r="AC95" s="79">
        <f t="shared" si="35"/>
        <v>11568</v>
      </c>
      <c r="AD95" s="79">
        <f t="shared" si="37"/>
        <v>119889</v>
      </c>
      <c r="AF95" s="84"/>
      <c r="AG95" s="84"/>
      <c r="AI95" s="84"/>
      <c r="AJ95" s="84"/>
    </row>
    <row r="96" spans="2:36" ht="25.5" hidden="1" x14ac:dyDescent="0.25">
      <c r="B96" s="105" t="s">
        <v>132</v>
      </c>
      <c r="C96" s="107" t="s">
        <v>84</v>
      </c>
      <c r="D96" s="107" t="s">
        <v>87</v>
      </c>
      <c r="E96" s="79">
        <f t="shared" si="32"/>
        <v>0</v>
      </c>
      <c r="F96" s="79">
        <f t="shared" si="32"/>
        <v>0</v>
      </c>
      <c r="G96" s="79">
        <f t="shared" si="32"/>
        <v>1</v>
      </c>
      <c r="H96" s="79">
        <f t="shared" si="36"/>
        <v>2</v>
      </c>
      <c r="I96" s="79">
        <f t="shared" si="36"/>
        <v>0</v>
      </c>
      <c r="J96" s="79">
        <f t="shared" si="36"/>
        <v>0</v>
      </c>
      <c r="K96" s="79">
        <f t="shared" si="38"/>
        <v>1</v>
      </c>
      <c r="L96" s="79">
        <f t="shared" si="38"/>
        <v>1</v>
      </c>
      <c r="M96" s="79">
        <f t="shared" si="38"/>
        <v>0</v>
      </c>
      <c r="N96" s="79">
        <f t="shared" si="38"/>
        <v>0</v>
      </c>
      <c r="O96" s="79">
        <f t="shared" si="38"/>
        <v>0</v>
      </c>
      <c r="P96" s="79">
        <f t="shared" si="38"/>
        <v>0</v>
      </c>
      <c r="Q96" s="79">
        <f t="shared" si="38"/>
        <v>0</v>
      </c>
      <c r="R96" s="79">
        <f t="shared" si="38"/>
        <v>0</v>
      </c>
      <c r="S96" s="79">
        <f t="shared" si="38"/>
        <v>0</v>
      </c>
      <c r="T96" s="79">
        <f t="shared" si="38"/>
        <v>1</v>
      </c>
      <c r="U96" s="79">
        <f t="shared" si="38"/>
        <v>0</v>
      </c>
      <c r="V96" s="79">
        <f t="shared" si="38"/>
        <v>1</v>
      </c>
      <c r="W96" s="79">
        <f t="shared" si="38"/>
        <v>1</v>
      </c>
      <c r="X96" s="79">
        <f t="shared" si="38"/>
        <v>1</v>
      </c>
      <c r="Y96" s="79">
        <f t="shared" si="38"/>
        <v>3</v>
      </c>
      <c r="Z96" s="79">
        <f t="shared" si="38"/>
        <v>2</v>
      </c>
      <c r="AA96" s="79">
        <f t="shared" si="38"/>
        <v>0</v>
      </c>
      <c r="AB96" s="79">
        <f t="shared" si="34"/>
        <v>2</v>
      </c>
      <c r="AC96" s="79">
        <f t="shared" si="35"/>
        <v>2</v>
      </c>
      <c r="AD96" s="79">
        <f t="shared" si="37"/>
        <v>9</v>
      </c>
      <c r="AF96" s="84"/>
      <c r="AG96" s="84"/>
      <c r="AI96" s="84"/>
      <c r="AJ96" s="84"/>
    </row>
    <row r="97" spans="2:36" ht="25.5" hidden="1" x14ac:dyDescent="0.25">
      <c r="B97" s="105" t="s">
        <v>133</v>
      </c>
      <c r="C97" s="107" t="s">
        <v>84</v>
      </c>
      <c r="D97" s="107" t="s">
        <v>87</v>
      </c>
      <c r="E97" s="79">
        <f t="shared" ref="E97:J98" si="39">+E121-E73</f>
        <v>0</v>
      </c>
      <c r="F97" s="79">
        <f t="shared" si="39"/>
        <v>0</v>
      </c>
      <c r="G97" s="79">
        <f t="shared" si="39"/>
        <v>0</v>
      </c>
      <c r="H97" s="79">
        <f t="shared" si="39"/>
        <v>0</v>
      </c>
      <c r="I97" s="79">
        <f t="shared" si="39"/>
        <v>0</v>
      </c>
      <c r="J97" s="79">
        <f t="shared" si="39"/>
        <v>0</v>
      </c>
      <c r="K97" s="79">
        <f t="shared" si="38"/>
        <v>0</v>
      </c>
      <c r="L97" s="79">
        <f t="shared" si="38"/>
        <v>0</v>
      </c>
      <c r="M97" s="79">
        <f t="shared" si="38"/>
        <v>2</v>
      </c>
      <c r="N97" s="79">
        <f t="shared" si="38"/>
        <v>0</v>
      </c>
      <c r="O97" s="79">
        <f t="shared" si="38"/>
        <v>0</v>
      </c>
      <c r="P97" s="79">
        <f t="shared" si="38"/>
        <v>6</v>
      </c>
      <c r="Q97" s="79">
        <f t="shared" si="38"/>
        <v>0</v>
      </c>
      <c r="R97" s="79">
        <f t="shared" si="38"/>
        <v>0</v>
      </c>
      <c r="S97" s="79">
        <f t="shared" si="38"/>
        <v>0</v>
      </c>
      <c r="T97" s="79">
        <f t="shared" si="38"/>
        <v>0</v>
      </c>
      <c r="U97" s="79">
        <f t="shared" si="38"/>
        <v>0</v>
      </c>
      <c r="V97" s="79">
        <f t="shared" si="38"/>
        <v>0</v>
      </c>
      <c r="W97" s="79">
        <f t="shared" si="38"/>
        <v>0</v>
      </c>
      <c r="X97" s="79">
        <f t="shared" si="38"/>
        <v>0</v>
      </c>
      <c r="Y97" s="79">
        <f t="shared" si="38"/>
        <v>0</v>
      </c>
      <c r="Z97" s="79">
        <f t="shared" si="38"/>
        <v>0</v>
      </c>
      <c r="AA97" s="79">
        <f t="shared" si="38"/>
        <v>8</v>
      </c>
      <c r="AB97" s="79">
        <f t="shared" si="34"/>
        <v>0</v>
      </c>
      <c r="AC97" s="79">
        <f t="shared" si="35"/>
        <v>0</v>
      </c>
      <c r="AD97" s="79">
        <f t="shared" si="37"/>
        <v>8</v>
      </c>
      <c r="AF97" s="84"/>
      <c r="AG97" s="84"/>
      <c r="AI97" s="84"/>
      <c r="AJ97" s="84"/>
    </row>
    <row r="98" spans="2:36" ht="25.5" hidden="1" x14ac:dyDescent="0.25">
      <c r="B98" s="105" t="s">
        <v>134</v>
      </c>
      <c r="C98" s="107" t="s">
        <v>84</v>
      </c>
      <c r="D98" s="107" t="s">
        <v>87</v>
      </c>
      <c r="E98" s="79">
        <f t="shared" si="39"/>
        <v>993</v>
      </c>
      <c r="F98" s="79">
        <f t="shared" si="39"/>
        <v>16421</v>
      </c>
      <c r="G98" s="79">
        <f t="shared" si="39"/>
        <v>45351</v>
      </c>
      <c r="H98" s="79">
        <f t="shared" si="39"/>
        <v>6804</v>
      </c>
      <c r="I98" s="79">
        <f t="shared" si="39"/>
        <v>3447</v>
      </c>
      <c r="J98" s="79">
        <f t="shared" si="39"/>
        <v>2144</v>
      </c>
      <c r="K98" s="79">
        <f t="shared" si="38"/>
        <v>13963</v>
      </c>
      <c r="L98" s="79">
        <f t="shared" si="38"/>
        <v>12929</v>
      </c>
      <c r="M98" s="79">
        <f t="shared" si="38"/>
        <v>13866</v>
      </c>
      <c r="N98" s="79">
        <f t="shared" si="38"/>
        <v>6066</v>
      </c>
      <c r="O98" s="79">
        <f t="shared" si="38"/>
        <v>4760</v>
      </c>
      <c r="P98" s="79">
        <f t="shared" si="38"/>
        <v>46752</v>
      </c>
      <c r="Q98" s="79">
        <f t="shared" si="38"/>
        <v>7168</v>
      </c>
      <c r="R98" s="79">
        <f t="shared" si="38"/>
        <v>30226</v>
      </c>
      <c r="S98" s="79">
        <f t="shared" si="38"/>
        <v>1449</v>
      </c>
      <c r="T98" s="79">
        <f t="shared" si="38"/>
        <v>19927</v>
      </c>
      <c r="U98" s="79">
        <f t="shared" si="38"/>
        <v>2479</v>
      </c>
      <c r="V98" s="79">
        <f t="shared" si="38"/>
        <v>11121</v>
      </c>
      <c r="W98" s="79">
        <f t="shared" si="38"/>
        <v>38602</v>
      </c>
      <c r="X98" s="79">
        <f t="shared" si="38"/>
        <v>8800</v>
      </c>
      <c r="Y98" s="79">
        <f t="shared" si="38"/>
        <v>69569</v>
      </c>
      <c r="Z98" s="79">
        <f t="shared" si="38"/>
        <v>32483</v>
      </c>
      <c r="AA98" s="79">
        <f t="shared" si="38"/>
        <v>71444</v>
      </c>
      <c r="AB98" s="79">
        <f t="shared" si="34"/>
        <v>72370</v>
      </c>
      <c r="AC98" s="79">
        <f t="shared" si="35"/>
        <v>47402</v>
      </c>
      <c r="AD98" s="79">
        <f t="shared" si="37"/>
        <v>293268</v>
      </c>
      <c r="AF98" s="84"/>
      <c r="AG98" s="84"/>
      <c r="AI98" s="84"/>
      <c r="AJ98" s="84"/>
    </row>
    <row r="99" spans="2:36" hidden="1" x14ac:dyDescent="0.25">
      <c r="B99" s="108" t="s">
        <v>88</v>
      </c>
      <c r="C99" s="109" t="s">
        <v>84</v>
      </c>
      <c r="D99" s="109" t="s">
        <v>87</v>
      </c>
      <c r="E99" s="100">
        <f>SUM(E77:E98)</f>
        <v>10593</v>
      </c>
      <c r="F99" s="100">
        <f t="shared" ref="F99:AA99" si="40">SUM(F77:F98)</f>
        <v>352277</v>
      </c>
      <c r="G99" s="100">
        <f t="shared" si="40"/>
        <v>758899</v>
      </c>
      <c r="H99" s="100">
        <f t="shared" si="40"/>
        <v>126374</v>
      </c>
      <c r="I99" s="100">
        <f t="shared" si="40"/>
        <v>87200</v>
      </c>
      <c r="J99" s="100">
        <f t="shared" si="40"/>
        <v>83112</v>
      </c>
      <c r="K99" s="100">
        <f t="shared" si="40"/>
        <v>392200</v>
      </c>
      <c r="L99" s="100">
        <f t="shared" si="40"/>
        <v>375981</v>
      </c>
      <c r="M99" s="100">
        <f t="shared" si="40"/>
        <v>316925</v>
      </c>
      <c r="N99" s="100">
        <f t="shared" si="40"/>
        <v>134213</v>
      </c>
      <c r="O99" s="100">
        <f t="shared" si="40"/>
        <v>71353</v>
      </c>
      <c r="P99" s="100">
        <f t="shared" si="40"/>
        <v>470431</v>
      </c>
      <c r="Q99" s="100">
        <f t="shared" si="40"/>
        <v>108597</v>
      </c>
      <c r="R99" s="100">
        <f t="shared" si="40"/>
        <v>410271</v>
      </c>
      <c r="S99" s="100">
        <f t="shared" si="40"/>
        <v>24731</v>
      </c>
      <c r="T99" s="100">
        <f t="shared" si="40"/>
        <v>291108</v>
      </c>
      <c r="U99" s="100">
        <f t="shared" si="40"/>
        <v>44029</v>
      </c>
      <c r="V99" s="100">
        <f t="shared" si="40"/>
        <v>135041</v>
      </c>
      <c r="W99" s="100">
        <f t="shared" si="40"/>
        <v>347806</v>
      </c>
      <c r="X99" s="100">
        <f t="shared" si="40"/>
        <v>127943</v>
      </c>
      <c r="Y99" s="100">
        <f t="shared" si="40"/>
        <v>1248143</v>
      </c>
      <c r="Z99" s="100">
        <f t="shared" si="40"/>
        <v>938493</v>
      </c>
      <c r="AA99" s="100">
        <f t="shared" si="40"/>
        <v>992922</v>
      </c>
      <c r="AB99" s="100">
        <f t="shared" si="34"/>
        <v>1013777</v>
      </c>
      <c r="AC99" s="100">
        <f t="shared" ref="AC99" si="41">SUM(AC77:AC98)</f>
        <v>475749</v>
      </c>
      <c r="AD99" s="100">
        <f>SUM(AD77:AD98)</f>
        <v>4669084</v>
      </c>
      <c r="AF99" s="84"/>
      <c r="AG99" s="84"/>
      <c r="AI99" s="84"/>
      <c r="AJ99" s="84"/>
    </row>
    <row r="100" spans="2:36" hidden="1" x14ac:dyDescent="0.2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F100" s="84"/>
      <c r="AG100" s="84"/>
      <c r="AI100" s="84"/>
      <c r="AJ100" s="84"/>
    </row>
    <row r="101" spans="2:36" ht="25.5" hidden="1" x14ac:dyDescent="0.25">
      <c r="B101" s="105" t="s">
        <v>135</v>
      </c>
      <c r="C101" s="107" t="s">
        <v>84</v>
      </c>
      <c r="D101" s="107" t="s">
        <v>87</v>
      </c>
      <c r="E101" s="79">
        <v>1740</v>
      </c>
      <c r="F101" s="79">
        <v>60471</v>
      </c>
      <c r="G101" s="79">
        <v>51027</v>
      </c>
      <c r="H101" s="79">
        <v>12239</v>
      </c>
      <c r="I101" s="79">
        <v>29713</v>
      </c>
      <c r="J101" s="79">
        <v>17221</v>
      </c>
      <c r="K101" s="79">
        <v>76833</v>
      </c>
      <c r="L101" s="79">
        <v>66722</v>
      </c>
      <c r="M101" s="79">
        <v>42679</v>
      </c>
      <c r="N101" s="79">
        <v>31659</v>
      </c>
      <c r="O101" s="79">
        <v>18133</v>
      </c>
      <c r="P101" s="79">
        <v>46924</v>
      </c>
      <c r="Q101" s="79">
        <v>30115</v>
      </c>
      <c r="R101" s="79">
        <v>68482</v>
      </c>
      <c r="S101" s="79">
        <v>10829</v>
      </c>
      <c r="T101" s="79">
        <v>84131</v>
      </c>
      <c r="U101" s="79">
        <v>18793</v>
      </c>
      <c r="V101" s="79">
        <v>31467</v>
      </c>
      <c r="W101" s="79">
        <v>89414</v>
      </c>
      <c r="X101" s="79">
        <v>34950</v>
      </c>
      <c r="Y101" s="79">
        <f>+E101+F101+G101+H101</f>
        <v>125477</v>
      </c>
      <c r="Z101" s="79">
        <f>+I101+J101+K101+L101</f>
        <v>190489</v>
      </c>
      <c r="AA101" s="79">
        <f t="shared" ref="AA101:AA122" si="42">+M101+N101+O101+P101</f>
        <v>139395</v>
      </c>
      <c r="AB101" s="79">
        <f t="shared" ref="AB101:AB123" si="43">+Q101+R101+S101+T101+U101+V101</f>
        <v>243817</v>
      </c>
      <c r="AC101" s="79">
        <f t="shared" ref="AC101:AC122" si="44">+X101+W101</f>
        <v>124364</v>
      </c>
      <c r="AD101" s="79">
        <f t="shared" ref="AD101:AD122" si="45">SUM(Y101:AC101)</f>
        <v>823542</v>
      </c>
      <c r="AF101" s="84"/>
      <c r="AG101" s="84"/>
      <c r="AI101" s="84"/>
      <c r="AJ101" s="84"/>
    </row>
    <row r="102" spans="2:36" ht="25.5" hidden="1" x14ac:dyDescent="0.25">
      <c r="B102" s="105" t="s">
        <v>136</v>
      </c>
      <c r="C102" s="107" t="s">
        <v>84</v>
      </c>
      <c r="D102" s="107" t="s">
        <v>87</v>
      </c>
      <c r="E102" s="79">
        <v>15</v>
      </c>
      <c r="F102" s="79">
        <v>286</v>
      </c>
      <c r="G102" s="79">
        <v>492</v>
      </c>
      <c r="H102" s="79">
        <v>115</v>
      </c>
      <c r="I102" s="79">
        <v>131</v>
      </c>
      <c r="J102" s="79">
        <v>96</v>
      </c>
      <c r="K102" s="79">
        <v>302</v>
      </c>
      <c r="L102" s="79">
        <v>246</v>
      </c>
      <c r="M102" s="79">
        <v>450</v>
      </c>
      <c r="N102" s="79">
        <v>121</v>
      </c>
      <c r="O102" s="79">
        <v>75</v>
      </c>
      <c r="P102" s="79">
        <v>438</v>
      </c>
      <c r="Q102" s="79">
        <v>115</v>
      </c>
      <c r="R102" s="79">
        <v>315</v>
      </c>
      <c r="S102" s="79">
        <v>22</v>
      </c>
      <c r="T102" s="79">
        <v>370</v>
      </c>
      <c r="U102" s="79">
        <v>66</v>
      </c>
      <c r="V102" s="79">
        <v>217</v>
      </c>
      <c r="W102" s="79">
        <v>576</v>
      </c>
      <c r="X102" s="79">
        <v>299</v>
      </c>
      <c r="Y102" s="79">
        <f t="shared" ref="Y102:Y122" si="46">+E102+F102+G102+H102</f>
        <v>908</v>
      </c>
      <c r="Z102" s="79">
        <f t="shared" ref="Z102:Z122" si="47">+I102+J102+K102+L102</f>
        <v>775</v>
      </c>
      <c r="AA102" s="79">
        <f t="shared" si="42"/>
        <v>1084</v>
      </c>
      <c r="AB102" s="79">
        <f t="shared" si="43"/>
        <v>1105</v>
      </c>
      <c r="AC102" s="79">
        <f t="shared" si="44"/>
        <v>875</v>
      </c>
      <c r="AD102" s="79">
        <f t="shared" si="45"/>
        <v>4747</v>
      </c>
      <c r="AF102" s="84"/>
      <c r="AG102" s="84"/>
      <c r="AI102" s="84"/>
      <c r="AJ102" s="84"/>
    </row>
    <row r="103" spans="2:36" ht="25.5" hidden="1" x14ac:dyDescent="0.25">
      <c r="B103" s="105" t="s">
        <v>137</v>
      </c>
      <c r="C103" s="107" t="s">
        <v>84</v>
      </c>
      <c r="D103" s="107" t="s">
        <v>87</v>
      </c>
      <c r="E103" s="79">
        <v>940</v>
      </c>
      <c r="F103" s="79">
        <v>46400</v>
      </c>
      <c r="G103" s="79">
        <v>119003</v>
      </c>
      <c r="H103" s="79">
        <v>12815</v>
      </c>
      <c r="I103" s="79">
        <v>8400</v>
      </c>
      <c r="J103" s="79">
        <v>12053</v>
      </c>
      <c r="K103" s="79">
        <v>63407</v>
      </c>
      <c r="L103" s="79">
        <v>54279</v>
      </c>
      <c r="M103" s="79">
        <v>56425</v>
      </c>
      <c r="N103" s="79">
        <v>23832</v>
      </c>
      <c r="O103" s="79">
        <v>9628</v>
      </c>
      <c r="P103" s="79">
        <v>38695</v>
      </c>
      <c r="Q103" s="79">
        <v>14624</v>
      </c>
      <c r="R103" s="79">
        <v>48703</v>
      </c>
      <c r="S103" s="79">
        <v>2595</v>
      </c>
      <c r="T103" s="79">
        <v>32284</v>
      </c>
      <c r="U103" s="79">
        <v>4904</v>
      </c>
      <c r="V103" s="79">
        <v>14240</v>
      </c>
      <c r="W103" s="79">
        <v>33792</v>
      </c>
      <c r="X103" s="79">
        <v>12456</v>
      </c>
      <c r="Y103" s="79">
        <f t="shared" si="46"/>
        <v>179158</v>
      </c>
      <c r="Z103" s="79">
        <f t="shared" si="47"/>
        <v>138139</v>
      </c>
      <c r="AA103" s="79">
        <f t="shared" si="42"/>
        <v>128580</v>
      </c>
      <c r="AB103" s="79">
        <f t="shared" si="43"/>
        <v>117350</v>
      </c>
      <c r="AC103" s="79">
        <f t="shared" si="44"/>
        <v>46248</v>
      </c>
      <c r="AD103" s="79">
        <f t="shared" si="45"/>
        <v>609475</v>
      </c>
      <c r="AF103" s="84"/>
      <c r="AG103" s="84"/>
      <c r="AI103" s="84"/>
      <c r="AJ103" s="84"/>
    </row>
    <row r="104" spans="2:36" ht="25.5" hidden="1" x14ac:dyDescent="0.25">
      <c r="B104" s="105" t="s">
        <v>138</v>
      </c>
      <c r="C104" s="107" t="s">
        <v>84</v>
      </c>
      <c r="D104" s="107" t="s">
        <v>87</v>
      </c>
      <c r="E104" s="81">
        <v>48</v>
      </c>
      <c r="F104" s="81">
        <v>756</v>
      </c>
      <c r="G104" s="81">
        <v>1739</v>
      </c>
      <c r="H104" s="81">
        <v>101</v>
      </c>
      <c r="I104" s="81">
        <v>631</v>
      </c>
      <c r="J104" s="81">
        <v>160</v>
      </c>
      <c r="K104" s="81">
        <v>536</v>
      </c>
      <c r="L104" s="81">
        <v>622</v>
      </c>
      <c r="M104" s="81">
        <v>367</v>
      </c>
      <c r="N104" s="81">
        <v>407</v>
      </c>
      <c r="O104" s="81">
        <v>174</v>
      </c>
      <c r="P104" s="81">
        <v>669</v>
      </c>
      <c r="Q104" s="81">
        <v>312</v>
      </c>
      <c r="R104" s="81">
        <v>417</v>
      </c>
      <c r="S104" s="81">
        <v>43</v>
      </c>
      <c r="T104" s="81">
        <v>458</v>
      </c>
      <c r="U104" s="81">
        <v>103</v>
      </c>
      <c r="V104" s="81">
        <v>180</v>
      </c>
      <c r="W104" s="81">
        <v>393</v>
      </c>
      <c r="X104" s="81">
        <v>60</v>
      </c>
      <c r="Y104" s="81">
        <f t="shared" si="46"/>
        <v>2644</v>
      </c>
      <c r="Z104" s="81">
        <f t="shared" si="47"/>
        <v>1949</v>
      </c>
      <c r="AA104" s="81">
        <f t="shared" si="42"/>
        <v>1617</v>
      </c>
      <c r="AB104" s="81">
        <f t="shared" si="43"/>
        <v>1513</v>
      </c>
      <c r="AC104" s="81">
        <f t="shared" si="44"/>
        <v>453</v>
      </c>
      <c r="AD104" s="81">
        <f t="shared" si="45"/>
        <v>8176</v>
      </c>
      <c r="AF104" s="84"/>
      <c r="AG104" s="84"/>
      <c r="AI104" s="84"/>
      <c r="AJ104" s="84"/>
    </row>
    <row r="105" spans="2:36" ht="25.5" hidden="1" x14ac:dyDescent="0.25">
      <c r="B105" s="105" t="s">
        <v>139</v>
      </c>
      <c r="C105" s="107" t="s">
        <v>84</v>
      </c>
      <c r="D105" s="107" t="s">
        <v>87</v>
      </c>
      <c r="E105" s="81">
        <v>23</v>
      </c>
      <c r="F105" s="81">
        <v>783</v>
      </c>
      <c r="G105" s="81">
        <v>1525</v>
      </c>
      <c r="H105" s="81">
        <v>288</v>
      </c>
      <c r="I105" s="81">
        <v>171</v>
      </c>
      <c r="J105" s="81">
        <v>200</v>
      </c>
      <c r="K105" s="81">
        <v>767</v>
      </c>
      <c r="L105" s="81">
        <v>644</v>
      </c>
      <c r="M105" s="81">
        <v>857</v>
      </c>
      <c r="N105" s="81">
        <v>297</v>
      </c>
      <c r="O105" s="81">
        <v>143</v>
      </c>
      <c r="P105" s="81">
        <v>1071</v>
      </c>
      <c r="Q105" s="81">
        <v>303</v>
      </c>
      <c r="R105" s="81">
        <v>1164</v>
      </c>
      <c r="S105" s="81">
        <v>55</v>
      </c>
      <c r="T105" s="81">
        <v>720</v>
      </c>
      <c r="U105" s="81">
        <v>114</v>
      </c>
      <c r="V105" s="81">
        <v>293</v>
      </c>
      <c r="W105" s="81">
        <v>985</v>
      </c>
      <c r="X105" s="81">
        <v>323</v>
      </c>
      <c r="Y105" s="81">
        <f t="shared" si="46"/>
        <v>2619</v>
      </c>
      <c r="Z105" s="81">
        <f t="shared" si="47"/>
        <v>1782</v>
      </c>
      <c r="AA105" s="81">
        <f t="shared" si="42"/>
        <v>2368</v>
      </c>
      <c r="AB105" s="81">
        <f t="shared" si="43"/>
        <v>2649</v>
      </c>
      <c r="AC105" s="81">
        <f t="shared" si="44"/>
        <v>1308</v>
      </c>
      <c r="AD105" s="81">
        <f t="shared" si="45"/>
        <v>10726</v>
      </c>
      <c r="AF105" s="84"/>
      <c r="AG105" s="84"/>
      <c r="AI105" s="84"/>
      <c r="AJ105" s="84"/>
    </row>
    <row r="106" spans="2:36" ht="25.5" hidden="1" x14ac:dyDescent="0.25">
      <c r="B106" s="105" t="s">
        <v>140</v>
      </c>
      <c r="C106" s="107" t="s">
        <v>84</v>
      </c>
      <c r="D106" s="107" t="s">
        <v>87</v>
      </c>
      <c r="E106" s="81">
        <v>2932</v>
      </c>
      <c r="F106" s="81">
        <v>75358</v>
      </c>
      <c r="G106" s="81">
        <v>157846</v>
      </c>
      <c r="H106" s="81">
        <v>30735</v>
      </c>
      <c r="I106" s="81">
        <v>15097</v>
      </c>
      <c r="J106" s="81">
        <v>16951</v>
      </c>
      <c r="K106" s="81">
        <v>76680</v>
      </c>
      <c r="L106" s="81">
        <v>78790</v>
      </c>
      <c r="M106" s="81">
        <v>67555</v>
      </c>
      <c r="N106" s="81">
        <v>24824</v>
      </c>
      <c r="O106" s="81">
        <v>13992</v>
      </c>
      <c r="P106" s="81">
        <v>88734</v>
      </c>
      <c r="Q106" s="81">
        <v>21867</v>
      </c>
      <c r="R106" s="81">
        <v>68672</v>
      </c>
      <c r="S106" s="81">
        <v>4389</v>
      </c>
      <c r="T106" s="81">
        <v>47262</v>
      </c>
      <c r="U106" s="81">
        <v>7509</v>
      </c>
      <c r="V106" s="81">
        <v>22503</v>
      </c>
      <c r="W106" s="81">
        <v>53457</v>
      </c>
      <c r="X106" s="81">
        <v>24199</v>
      </c>
      <c r="Y106" s="81">
        <f t="shared" si="46"/>
        <v>266871</v>
      </c>
      <c r="Z106" s="81">
        <f t="shared" si="47"/>
        <v>187518</v>
      </c>
      <c r="AA106" s="81">
        <f t="shared" si="42"/>
        <v>195105</v>
      </c>
      <c r="AB106" s="81">
        <f t="shared" si="43"/>
        <v>172202</v>
      </c>
      <c r="AC106" s="81">
        <f t="shared" si="44"/>
        <v>77656</v>
      </c>
      <c r="AD106" s="81">
        <f t="shared" si="45"/>
        <v>899352</v>
      </c>
      <c r="AF106" s="84"/>
      <c r="AG106" s="84"/>
      <c r="AI106" s="84"/>
      <c r="AJ106" s="84"/>
    </row>
    <row r="107" spans="2:36" ht="25.5" hidden="1" x14ac:dyDescent="0.25">
      <c r="B107" s="105" t="s">
        <v>141</v>
      </c>
      <c r="C107" s="107" t="s">
        <v>84</v>
      </c>
      <c r="D107" s="107" t="s">
        <v>87</v>
      </c>
      <c r="E107" s="81">
        <v>2397</v>
      </c>
      <c r="F107" s="81">
        <v>108388</v>
      </c>
      <c r="G107" s="81">
        <v>211496</v>
      </c>
      <c r="H107" s="81">
        <v>44163</v>
      </c>
      <c r="I107" s="81">
        <v>17752</v>
      </c>
      <c r="J107" s="81">
        <v>24705</v>
      </c>
      <c r="K107" s="81">
        <v>111750</v>
      </c>
      <c r="L107" s="81">
        <v>102998</v>
      </c>
      <c r="M107" s="81">
        <v>101429</v>
      </c>
      <c r="N107" s="81">
        <v>40669</v>
      </c>
      <c r="O107" s="81">
        <v>22354</v>
      </c>
      <c r="P107" s="81">
        <v>163487</v>
      </c>
      <c r="Q107" s="81">
        <v>35214</v>
      </c>
      <c r="R107" s="81">
        <v>194368</v>
      </c>
      <c r="S107" s="81">
        <v>7622</v>
      </c>
      <c r="T107" s="81">
        <v>110003</v>
      </c>
      <c r="U107" s="81">
        <v>13923</v>
      </c>
      <c r="V107" s="81">
        <v>56998</v>
      </c>
      <c r="W107" s="81">
        <v>135855</v>
      </c>
      <c r="X107" s="81">
        <v>43267</v>
      </c>
      <c r="Y107" s="81">
        <f t="shared" si="46"/>
        <v>366444</v>
      </c>
      <c r="Z107" s="81">
        <f t="shared" si="47"/>
        <v>257205</v>
      </c>
      <c r="AA107" s="81">
        <f t="shared" si="42"/>
        <v>327939</v>
      </c>
      <c r="AB107" s="81">
        <f t="shared" si="43"/>
        <v>418128</v>
      </c>
      <c r="AC107" s="81">
        <f t="shared" si="44"/>
        <v>179122</v>
      </c>
      <c r="AD107" s="81">
        <f t="shared" si="45"/>
        <v>1548838</v>
      </c>
      <c r="AF107" s="84"/>
      <c r="AG107" s="84"/>
      <c r="AI107" s="84"/>
      <c r="AJ107" s="84"/>
    </row>
    <row r="108" spans="2:36" ht="25.5" hidden="1" x14ac:dyDescent="0.25">
      <c r="B108" s="105" t="s">
        <v>142</v>
      </c>
      <c r="C108" s="107" t="s">
        <v>84</v>
      </c>
      <c r="D108" s="107" t="s">
        <v>87</v>
      </c>
      <c r="E108" s="81">
        <v>253</v>
      </c>
      <c r="F108" s="81">
        <v>12085</v>
      </c>
      <c r="G108" s="81">
        <v>31506</v>
      </c>
      <c r="H108" s="81">
        <v>6280</v>
      </c>
      <c r="I108" s="81">
        <v>2854</v>
      </c>
      <c r="J108" s="81">
        <v>3093</v>
      </c>
      <c r="K108" s="81">
        <v>15393</v>
      </c>
      <c r="L108" s="81">
        <v>16944</v>
      </c>
      <c r="M108" s="81">
        <v>10581</v>
      </c>
      <c r="N108" s="81">
        <v>4720</v>
      </c>
      <c r="O108" s="81">
        <v>2445</v>
      </c>
      <c r="P108" s="81">
        <v>20940</v>
      </c>
      <c r="Q108" s="81">
        <v>3188</v>
      </c>
      <c r="R108" s="81">
        <v>16008</v>
      </c>
      <c r="S108" s="81">
        <v>841</v>
      </c>
      <c r="T108" s="81">
        <v>9222</v>
      </c>
      <c r="U108" s="81">
        <v>1544</v>
      </c>
      <c r="V108" s="81">
        <v>4221</v>
      </c>
      <c r="W108" s="81">
        <v>11288</v>
      </c>
      <c r="X108" s="81">
        <v>4962</v>
      </c>
      <c r="Y108" s="81">
        <f t="shared" si="46"/>
        <v>50124</v>
      </c>
      <c r="Z108" s="81">
        <f t="shared" si="47"/>
        <v>38284</v>
      </c>
      <c r="AA108" s="81">
        <f t="shared" si="42"/>
        <v>38686</v>
      </c>
      <c r="AB108" s="81">
        <f t="shared" si="43"/>
        <v>35024</v>
      </c>
      <c r="AC108" s="81">
        <f t="shared" si="44"/>
        <v>16250</v>
      </c>
      <c r="AD108" s="81">
        <f t="shared" si="45"/>
        <v>178368</v>
      </c>
      <c r="AF108" s="84"/>
      <c r="AG108" s="84"/>
      <c r="AI108" s="84"/>
      <c r="AJ108" s="84"/>
    </row>
    <row r="109" spans="2:36" ht="25.5" hidden="1" x14ac:dyDescent="0.25">
      <c r="B109" s="105" t="s">
        <v>143</v>
      </c>
      <c r="C109" s="107" t="s">
        <v>84</v>
      </c>
      <c r="D109" s="107" t="s">
        <v>87</v>
      </c>
      <c r="E109" s="81">
        <v>1747</v>
      </c>
      <c r="F109" s="81">
        <v>29167</v>
      </c>
      <c r="G109" s="81">
        <v>58178</v>
      </c>
      <c r="H109" s="81">
        <v>16169</v>
      </c>
      <c r="I109" s="81">
        <v>12379</v>
      </c>
      <c r="J109" s="81">
        <v>9019</v>
      </c>
      <c r="K109" s="81">
        <v>32753</v>
      </c>
      <c r="L109" s="81">
        <v>33252</v>
      </c>
      <c r="M109" s="81">
        <v>30518</v>
      </c>
      <c r="N109" s="81">
        <v>10734</v>
      </c>
      <c r="O109" s="81">
        <v>6083</v>
      </c>
      <c r="P109" s="81">
        <v>42157</v>
      </c>
      <c r="Q109" s="81">
        <v>10299</v>
      </c>
      <c r="R109" s="81">
        <v>34705</v>
      </c>
      <c r="S109" s="81">
        <v>2162</v>
      </c>
      <c r="T109" s="81">
        <v>21246</v>
      </c>
      <c r="U109" s="81">
        <v>3182</v>
      </c>
      <c r="V109" s="81">
        <v>11643</v>
      </c>
      <c r="W109" s="81">
        <v>22417</v>
      </c>
      <c r="X109" s="81">
        <v>12946</v>
      </c>
      <c r="Y109" s="81">
        <f t="shared" si="46"/>
        <v>105261</v>
      </c>
      <c r="Z109" s="81">
        <f t="shared" si="47"/>
        <v>87403</v>
      </c>
      <c r="AA109" s="81">
        <f t="shared" si="42"/>
        <v>89492</v>
      </c>
      <c r="AB109" s="81">
        <f t="shared" si="43"/>
        <v>83237</v>
      </c>
      <c r="AC109" s="81">
        <f t="shared" si="44"/>
        <v>35363</v>
      </c>
      <c r="AD109" s="81">
        <f t="shared" si="45"/>
        <v>400756</v>
      </c>
      <c r="AF109" s="84"/>
      <c r="AG109" s="84"/>
      <c r="AI109" s="84"/>
      <c r="AJ109" s="84"/>
    </row>
    <row r="110" spans="2:36" ht="25.5" hidden="1" x14ac:dyDescent="0.25">
      <c r="B110" s="105" t="s">
        <v>144</v>
      </c>
      <c r="C110" s="107" t="s">
        <v>84</v>
      </c>
      <c r="D110" s="107" t="s">
        <v>87</v>
      </c>
      <c r="E110" s="81">
        <v>261</v>
      </c>
      <c r="F110" s="81">
        <v>8744</v>
      </c>
      <c r="G110" s="81">
        <v>26709</v>
      </c>
      <c r="H110" s="81">
        <v>3045</v>
      </c>
      <c r="I110" s="81">
        <v>1958</v>
      </c>
      <c r="J110" s="81">
        <v>2416</v>
      </c>
      <c r="K110" s="81">
        <v>9537</v>
      </c>
      <c r="L110" s="81">
        <v>8935</v>
      </c>
      <c r="M110" s="81">
        <v>8001</v>
      </c>
      <c r="N110" s="81">
        <v>2812</v>
      </c>
      <c r="O110" s="81">
        <v>1772</v>
      </c>
      <c r="P110" s="81">
        <v>20356</v>
      </c>
      <c r="Q110" s="81">
        <v>2555</v>
      </c>
      <c r="R110" s="81">
        <v>9823</v>
      </c>
      <c r="S110" s="81">
        <v>440</v>
      </c>
      <c r="T110" s="81">
        <v>5207</v>
      </c>
      <c r="U110" s="81">
        <v>872</v>
      </c>
      <c r="V110" s="81">
        <v>2718</v>
      </c>
      <c r="W110" s="81">
        <v>7219</v>
      </c>
      <c r="X110" s="81">
        <v>3085</v>
      </c>
      <c r="Y110" s="81">
        <f t="shared" si="46"/>
        <v>38759</v>
      </c>
      <c r="Z110" s="81">
        <f t="shared" si="47"/>
        <v>22846</v>
      </c>
      <c r="AA110" s="81">
        <f t="shared" si="42"/>
        <v>32941</v>
      </c>
      <c r="AB110" s="81">
        <f t="shared" si="43"/>
        <v>21615</v>
      </c>
      <c r="AC110" s="81">
        <f t="shared" si="44"/>
        <v>10304</v>
      </c>
      <c r="AD110" s="81">
        <f t="shared" si="45"/>
        <v>126465</v>
      </c>
      <c r="AF110" s="84"/>
      <c r="AG110" s="84"/>
      <c r="AI110" s="84"/>
      <c r="AJ110" s="84"/>
    </row>
    <row r="111" spans="2:36" ht="25.5" hidden="1" x14ac:dyDescent="0.25">
      <c r="B111" s="105" t="s">
        <v>145</v>
      </c>
      <c r="C111" s="107" t="s">
        <v>84</v>
      </c>
      <c r="D111" s="107" t="s">
        <v>87</v>
      </c>
      <c r="E111" s="81">
        <v>213</v>
      </c>
      <c r="F111" s="81">
        <v>10028</v>
      </c>
      <c r="G111" s="81">
        <v>22836</v>
      </c>
      <c r="H111" s="81">
        <v>3567</v>
      </c>
      <c r="I111" s="81">
        <v>1515</v>
      </c>
      <c r="J111" s="81">
        <v>2103</v>
      </c>
      <c r="K111" s="81">
        <v>9357</v>
      </c>
      <c r="L111" s="81">
        <v>8879</v>
      </c>
      <c r="M111" s="81">
        <v>7833</v>
      </c>
      <c r="N111" s="81">
        <v>3035</v>
      </c>
      <c r="O111" s="81">
        <v>1917</v>
      </c>
      <c r="P111" s="81">
        <v>14547</v>
      </c>
      <c r="Q111" s="81">
        <v>2397</v>
      </c>
      <c r="R111" s="81">
        <v>9611</v>
      </c>
      <c r="S111" s="81">
        <v>538</v>
      </c>
      <c r="T111" s="81">
        <v>5622</v>
      </c>
      <c r="U111" s="81">
        <v>799</v>
      </c>
      <c r="V111" s="81">
        <v>2769</v>
      </c>
      <c r="W111" s="81">
        <v>7110</v>
      </c>
      <c r="X111" s="81">
        <v>2157</v>
      </c>
      <c r="Y111" s="81">
        <f t="shared" si="46"/>
        <v>36644</v>
      </c>
      <c r="Z111" s="81">
        <f t="shared" si="47"/>
        <v>21854</v>
      </c>
      <c r="AA111" s="81">
        <f t="shared" si="42"/>
        <v>27332</v>
      </c>
      <c r="AB111" s="81">
        <f t="shared" si="43"/>
        <v>21736</v>
      </c>
      <c r="AC111" s="81">
        <f t="shared" si="44"/>
        <v>9267</v>
      </c>
      <c r="AD111" s="81">
        <f t="shared" si="45"/>
        <v>116833</v>
      </c>
      <c r="AF111" s="84"/>
      <c r="AG111" s="84"/>
      <c r="AI111" s="84"/>
      <c r="AJ111" s="84"/>
    </row>
    <row r="112" spans="2:36" ht="25.5" hidden="1" x14ac:dyDescent="0.25">
      <c r="B112" s="105" t="s">
        <v>146</v>
      </c>
      <c r="C112" s="107" t="s">
        <v>84</v>
      </c>
      <c r="D112" s="107" t="s">
        <v>87</v>
      </c>
      <c r="E112" s="81">
        <v>625</v>
      </c>
      <c r="F112" s="81">
        <v>33020</v>
      </c>
      <c r="G112" s="81">
        <v>77793</v>
      </c>
      <c r="H112" s="81">
        <v>9017</v>
      </c>
      <c r="I112" s="81">
        <v>4404</v>
      </c>
      <c r="J112" s="81">
        <v>5069</v>
      </c>
      <c r="K112" s="81">
        <v>32327</v>
      </c>
      <c r="L112" s="81">
        <v>30434</v>
      </c>
      <c r="M112" s="81">
        <v>26004</v>
      </c>
      <c r="N112" s="81">
        <v>7148</v>
      </c>
      <c r="O112" s="81">
        <v>3342</v>
      </c>
      <c r="P112" s="81">
        <v>27523</v>
      </c>
      <c r="Q112" s="81">
        <v>2712</v>
      </c>
      <c r="R112" s="81">
        <v>9033</v>
      </c>
      <c r="S112" s="81">
        <v>419</v>
      </c>
      <c r="T112" s="81">
        <v>5019</v>
      </c>
      <c r="U112" s="81">
        <v>340</v>
      </c>
      <c r="V112" s="81">
        <v>1437</v>
      </c>
      <c r="W112" s="81">
        <v>4590</v>
      </c>
      <c r="X112" s="81">
        <v>2509</v>
      </c>
      <c r="Y112" s="81">
        <f t="shared" si="46"/>
        <v>120455</v>
      </c>
      <c r="Z112" s="81">
        <f t="shared" si="47"/>
        <v>72234</v>
      </c>
      <c r="AA112" s="81">
        <f t="shared" si="42"/>
        <v>64017</v>
      </c>
      <c r="AB112" s="81">
        <f t="shared" si="43"/>
        <v>18960</v>
      </c>
      <c r="AC112" s="81">
        <f t="shared" si="44"/>
        <v>7099</v>
      </c>
      <c r="AD112" s="81">
        <f t="shared" si="45"/>
        <v>282765</v>
      </c>
      <c r="AF112" s="84"/>
      <c r="AG112" s="84"/>
      <c r="AI112" s="84"/>
      <c r="AJ112" s="84"/>
    </row>
    <row r="113" spans="2:36" ht="25.5" hidden="1" x14ac:dyDescent="0.25">
      <c r="B113" s="105" t="s">
        <v>147</v>
      </c>
      <c r="C113" s="107" t="s">
        <v>84</v>
      </c>
      <c r="D113" s="107" t="s">
        <v>87</v>
      </c>
      <c r="E113" s="81">
        <v>340</v>
      </c>
      <c r="F113" s="81">
        <v>17530</v>
      </c>
      <c r="G113" s="81">
        <v>48275</v>
      </c>
      <c r="H113" s="81">
        <v>5081</v>
      </c>
      <c r="I113" s="81">
        <v>3330</v>
      </c>
      <c r="J113" s="81">
        <v>4132</v>
      </c>
      <c r="K113" s="81">
        <v>17372</v>
      </c>
      <c r="L113" s="81">
        <v>16947</v>
      </c>
      <c r="M113" s="81">
        <v>11851</v>
      </c>
      <c r="N113" s="81">
        <v>5231</v>
      </c>
      <c r="O113" s="81">
        <v>2736</v>
      </c>
      <c r="P113" s="81">
        <v>21818</v>
      </c>
      <c r="Q113" s="81">
        <v>3705</v>
      </c>
      <c r="R113" s="81">
        <v>12154</v>
      </c>
      <c r="S113" s="81">
        <v>830</v>
      </c>
      <c r="T113" s="81">
        <v>7943</v>
      </c>
      <c r="U113" s="81">
        <v>1208</v>
      </c>
      <c r="V113" s="81">
        <v>3541</v>
      </c>
      <c r="W113" s="81">
        <v>8971</v>
      </c>
      <c r="X113" s="81">
        <v>3236</v>
      </c>
      <c r="Y113" s="81">
        <f t="shared" si="46"/>
        <v>71226</v>
      </c>
      <c r="Z113" s="81">
        <f t="shared" si="47"/>
        <v>41781</v>
      </c>
      <c r="AA113" s="81">
        <f t="shared" si="42"/>
        <v>41636</v>
      </c>
      <c r="AB113" s="81">
        <f t="shared" si="43"/>
        <v>29381</v>
      </c>
      <c r="AC113" s="81">
        <f t="shared" si="44"/>
        <v>12207</v>
      </c>
      <c r="AD113" s="81">
        <f t="shared" si="45"/>
        <v>196231</v>
      </c>
      <c r="AF113" s="84"/>
      <c r="AG113" s="84"/>
      <c r="AI113" s="84"/>
      <c r="AJ113" s="84"/>
    </row>
    <row r="114" spans="2:36" ht="25.5" hidden="1" x14ac:dyDescent="0.25">
      <c r="B114" s="105" t="s">
        <v>148</v>
      </c>
      <c r="C114" s="107" t="s">
        <v>84</v>
      </c>
      <c r="D114" s="107" t="s">
        <v>87</v>
      </c>
      <c r="E114" s="81">
        <v>410</v>
      </c>
      <c r="F114" s="81">
        <v>12370</v>
      </c>
      <c r="G114" s="81">
        <v>30037</v>
      </c>
      <c r="H114" s="81">
        <v>4914</v>
      </c>
      <c r="I114" s="81">
        <v>2240</v>
      </c>
      <c r="J114" s="81">
        <v>2477</v>
      </c>
      <c r="K114" s="81">
        <v>10603</v>
      </c>
      <c r="L114" s="81">
        <v>10968</v>
      </c>
      <c r="M114" s="81">
        <v>11204</v>
      </c>
      <c r="N114" s="81">
        <v>3366</v>
      </c>
      <c r="O114" s="81">
        <v>2146</v>
      </c>
      <c r="P114" s="81">
        <v>25450</v>
      </c>
      <c r="Q114" s="81">
        <v>3629</v>
      </c>
      <c r="R114" s="81">
        <v>13280</v>
      </c>
      <c r="S114" s="81">
        <v>668</v>
      </c>
      <c r="T114" s="81">
        <v>7537</v>
      </c>
      <c r="U114" s="81">
        <v>1213</v>
      </c>
      <c r="V114" s="81">
        <v>3438</v>
      </c>
      <c r="W114" s="81">
        <v>10021</v>
      </c>
      <c r="X114" s="81">
        <v>4631</v>
      </c>
      <c r="Y114" s="81">
        <f t="shared" si="46"/>
        <v>47731</v>
      </c>
      <c r="Z114" s="81">
        <f t="shared" si="47"/>
        <v>26288</v>
      </c>
      <c r="AA114" s="81">
        <f t="shared" si="42"/>
        <v>42166</v>
      </c>
      <c r="AB114" s="81">
        <f t="shared" si="43"/>
        <v>29765</v>
      </c>
      <c r="AC114" s="81">
        <f t="shared" si="44"/>
        <v>14652</v>
      </c>
      <c r="AD114" s="81">
        <f t="shared" si="45"/>
        <v>160602</v>
      </c>
      <c r="AF114" s="84"/>
      <c r="AG114" s="84"/>
      <c r="AI114" s="84"/>
      <c r="AJ114" s="84"/>
    </row>
    <row r="115" spans="2:36" ht="25.5" hidden="1" x14ac:dyDescent="0.25">
      <c r="B115" s="105" t="s">
        <v>149</v>
      </c>
      <c r="C115" s="107" t="s">
        <v>84</v>
      </c>
      <c r="D115" s="107" t="s">
        <v>87</v>
      </c>
      <c r="E115" s="81">
        <v>0</v>
      </c>
      <c r="F115" s="81">
        <v>3</v>
      </c>
      <c r="G115" s="81">
        <v>36</v>
      </c>
      <c r="H115" s="81">
        <v>5</v>
      </c>
      <c r="I115" s="81">
        <v>1</v>
      </c>
      <c r="J115" s="81">
        <v>4</v>
      </c>
      <c r="K115" s="81">
        <v>4</v>
      </c>
      <c r="L115" s="81">
        <v>1</v>
      </c>
      <c r="M115" s="81">
        <v>3</v>
      </c>
      <c r="N115" s="81">
        <v>0</v>
      </c>
      <c r="O115" s="81">
        <v>3</v>
      </c>
      <c r="P115" s="81">
        <v>44</v>
      </c>
      <c r="Q115" s="81">
        <v>2</v>
      </c>
      <c r="R115" s="81">
        <v>13</v>
      </c>
      <c r="S115" s="81">
        <v>1</v>
      </c>
      <c r="T115" s="81">
        <v>6</v>
      </c>
      <c r="U115" s="81">
        <v>1</v>
      </c>
      <c r="V115" s="81">
        <v>3</v>
      </c>
      <c r="W115" s="81">
        <v>13</v>
      </c>
      <c r="X115" s="81">
        <v>3</v>
      </c>
      <c r="Y115" s="81">
        <f t="shared" si="46"/>
        <v>44</v>
      </c>
      <c r="Z115" s="81">
        <f t="shared" si="47"/>
        <v>10</v>
      </c>
      <c r="AA115" s="81">
        <f t="shared" si="42"/>
        <v>50</v>
      </c>
      <c r="AB115" s="81">
        <f t="shared" si="43"/>
        <v>26</v>
      </c>
      <c r="AC115" s="81">
        <f t="shared" si="44"/>
        <v>16</v>
      </c>
      <c r="AD115" s="81">
        <f t="shared" si="45"/>
        <v>146</v>
      </c>
      <c r="AF115" s="84"/>
      <c r="AG115" s="84"/>
      <c r="AI115" s="84"/>
      <c r="AJ115" s="84"/>
    </row>
    <row r="116" spans="2:36" ht="25.5" hidden="1" x14ac:dyDescent="0.25">
      <c r="B116" s="105" t="s">
        <v>150</v>
      </c>
      <c r="C116" s="107" t="s">
        <v>84</v>
      </c>
      <c r="D116" s="107" t="s">
        <v>87</v>
      </c>
      <c r="E116" s="81">
        <v>50</v>
      </c>
      <c r="F116" s="81">
        <v>1950</v>
      </c>
      <c r="G116" s="81">
        <v>4243</v>
      </c>
      <c r="H116" s="81">
        <v>577</v>
      </c>
      <c r="I116" s="81">
        <v>561</v>
      </c>
      <c r="J116" s="81">
        <v>376</v>
      </c>
      <c r="K116" s="81">
        <v>1792</v>
      </c>
      <c r="L116" s="81">
        <v>1567</v>
      </c>
      <c r="M116" s="81">
        <v>1513</v>
      </c>
      <c r="N116" s="81">
        <v>486</v>
      </c>
      <c r="O116" s="81">
        <v>398</v>
      </c>
      <c r="P116" s="81">
        <v>2981</v>
      </c>
      <c r="Q116" s="81">
        <v>552</v>
      </c>
      <c r="R116" s="81">
        <v>3003</v>
      </c>
      <c r="S116" s="81">
        <v>136</v>
      </c>
      <c r="T116" s="81">
        <v>1602</v>
      </c>
      <c r="U116" s="81">
        <v>332</v>
      </c>
      <c r="V116" s="81">
        <v>911</v>
      </c>
      <c r="W116" s="81">
        <v>2871</v>
      </c>
      <c r="X116" s="81">
        <v>696</v>
      </c>
      <c r="Y116" s="81">
        <f t="shared" si="46"/>
        <v>6820</v>
      </c>
      <c r="Z116" s="81">
        <f t="shared" si="47"/>
        <v>4296</v>
      </c>
      <c r="AA116" s="81">
        <f t="shared" si="42"/>
        <v>5378</v>
      </c>
      <c r="AB116" s="81">
        <f t="shared" si="43"/>
        <v>6536</v>
      </c>
      <c r="AC116" s="81">
        <f t="shared" si="44"/>
        <v>3567</v>
      </c>
      <c r="AD116" s="81">
        <f t="shared" si="45"/>
        <v>26597</v>
      </c>
      <c r="AF116" s="84"/>
      <c r="AG116" s="84"/>
      <c r="AI116" s="84"/>
      <c r="AJ116" s="84"/>
    </row>
    <row r="117" spans="2:36" ht="25.5" hidden="1" x14ac:dyDescent="0.25">
      <c r="B117" s="105" t="s">
        <v>151</v>
      </c>
      <c r="C117" s="107" t="s">
        <v>84</v>
      </c>
      <c r="D117" s="107" t="s">
        <v>87</v>
      </c>
      <c r="E117" s="81">
        <v>54</v>
      </c>
      <c r="F117" s="81">
        <v>2206</v>
      </c>
      <c r="G117" s="81">
        <v>6124</v>
      </c>
      <c r="H117" s="81">
        <v>801</v>
      </c>
      <c r="I117" s="81">
        <v>281</v>
      </c>
      <c r="J117" s="81">
        <v>523</v>
      </c>
      <c r="K117" s="81">
        <v>1877</v>
      </c>
      <c r="L117" s="81">
        <v>2104</v>
      </c>
      <c r="M117" s="81">
        <v>1448</v>
      </c>
      <c r="N117" s="81">
        <v>728</v>
      </c>
      <c r="O117" s="81">
        <v>425</v>
      </c>
      <c r="P117" s="81">
        <v>4351</v>
      </c>
      <c r="Q117" s="81">
        <v>759</v>
      </c>
      <c r="R117" s="81">
        <v>4247</v>
      </c>
      <c r="S117" s="81">
        <v>172</v>
      </c>
      <c r="T117" s="81">
        <v>2140</v>
      </c>
      <c r="U117" s="81">
        <v>290</v>
      </c>
      <c r="V117" s="81">
        <v>1014</v>
      </c>
      <c r="W117" s="81">
        <v>4020</v>
      </c>
      <c r="X117" s="81">
        <v>1051</v>
      </c>
      <c r="Y117" s="81">
        <f t="shared" si="46"/>
        <v>9185</v>
      </c>
      <c r="Z117" s="81">
        <f t="shared" si="47"/>
        <v>4785</v>
      </c>
      <c r="AA117" s="81">
        <f t="shared" si="42"/>
        <v>6952</v>
      </c>
      <c r="AB117" s="81">
        <f t="shared" si="43"/>
        <v>8622</v>
      </c>
      <c r="AC117" s="81">
        <f t="shared" si="44"/>
        <v>5071</v>
      </c>
      <c r="AD117" s="81">
        <f t="shared" si="45"/>
        <v>34615</v>
      </c>
      <c r="AF117" s="84"/>
      <c r="AG117" s="84"/>
      <c r="AI117" s="84"/>
      <c r="AJ117" s="84"/>
    </row>
    <row r="118" spans="2:36" ht="25.5" hidden="1" x14ac:dyDescent="0.25">
      <c r="B118" s="105" t="s">
        <v>152</v>
      </c>
      <c r="C118" s="107" t="s">
        <v>84</v>
      </c>
      <c r="D118" s="107" t="s">
        <v>87</v>
      </c>
      <c r="E118" s="81">
        <v>171</v>
      </c>
      <c r="F118" s="81">
        <v>4163</v>
      </c>
      <c r="G118" s="81">
        <v>9644</v>
      </c>
      <c r="H118" s="81">
        <v>2347</v>
      </c>
      <c r="I118" s="81">
        <v>927</v>
      </c>
      <c r="J118" s="81">
        <v>1125</v>
      </c>
      <c r="K118" s="81">
        <v>4245</v>
      </c>
      <c r="L118" s="81">
        <v>6124</v>
      </c>
      <c r="M118" s="81">
        <v>5450</v>
      </c>
      <c r="N118" s="81">
        <v>2270</v>
      </c>
      <c r="O118" s="81">
        <v>897</v>
      </c>
      <c r="P118" s="81">
        <v>8414</v>
      </c>
      <c r="Q118" s="81">
        <v>1942</v>
      </c>
      <c r="R118" s="81">
        <v>6597</v>
      </c>
      <c r="S118" s="81">
        <v>315</v>
      </c>
      <c r="T118" s="81">
        <v>3829</v>
      </c>
      <c r="U118" s="81">
        <v>578</v>
      </c>
      <c r="V118" s="81">
        <v>1807</v>
      </c>
      <c r="W118" s="81">
        <v>5058</v>
      </c>
      <c r="X118" s="81">
        <v>1529</v>
      </c>
      <c r="Y118" s="81">
        <f t="shared" si="46"/>
        <v>16325</v>
      </c>
      <c r="Z118" s="81">
        <f t="shared" si="47"/>
        <v>12421</v>
      </c>
      <c r="AA118" s="81">
        <f t="shared" si="42"/>
        <v>17031</v>
      </c>
      <c r="AB118" s="81">
        <f t="shared" si="43"/>
        <v>15068</v>
      </c>
      <c r="AC118" s="81">
        <f t="shared" si="44"/>
        <v>6587</v>
      </c>
      <c r="AD118" s="81">
        <f t="shared" si="45"/>
        <v>67432</v>
      </c>
      <c r="AF118" s="84"/>
      <c r="AG118" s="84"/>
      <c r="AI118" s="84"/>
      <c r="AJ118" s="84"/>
    </row>
    <row r="119" spans="2:36" ht="25.5" hidden="1" x14ac:dyDescent="0.25">
      <c r="B119" s="105" t="s">
        <v>153</v>
      </c>
      <c r="C119" s="107" t="s">
        <v>84</v>
      </c>
      <c r="D119" s="107" t="s">
        <v>87</v>
      </c>
      <c r="E119" s="81">
        <v>493</v>
      </c>
      <c r="F119" s="81">
        <v>18687</v>
      </c>
      <c r="G119" s="81">
        <v>39175</v>
      </c>
      <c r="H119" s="81">
        <v>6512</v>
      </c>
      <c r="I119" s="81">
        <v>3508</v>
      </c>
      <c r="J119" s="81">
        <v>4683</v>
      </c>
      <c r="K119" s="81">
        <v>18884</v>
      </c>
      <c r="L119" s="81">
        <v>18054</v>
      </c>
      <c r="M119" s="81">
        <v>15851</v>
      </c>
      <c r="N119" s="81">
        <v>6936</v>
      </c>
      <c r="O119" s="81">
        <v>3739</v>
      </c>
      <c r="P119" s="81">
        <v>26968</v>
      </c>
      <c r="Q119" s="81">
        <v>6400</v>
      </c>
      <c r="R119" s="81">
        <v>18686</v>
      </c>
      <c r="S119" s="81">
        <v>1311</v>
      </c>
      <c r="T119" s="81">
        <v>13920</v>
      </c>
      <c r="U119" s="81">
        <v>1996</v>
      </c>
      <c r="V119" s="81">
        <v>6440</v>
      </c>
      <c r="W119" s="81">
        <v>14248</v>
      </c>
      <c r="X119" s="81">
        <v>5248</v>
      </c>
      <c r="Y119" s="81">
        <f t="shared" si="46"/>
        <v>64867</v>
      </c>
      <c r="Z119" s="81">
        <f t="shared" si="47"/>
        <v>45129</v>
      </c>
      <c r="AA119" s="81">
        <f t="shared" si="42"/>
        <v>53494</v>
      </c>
      <c r="AB119" s="81">
        <f t="shared" si="43"/>
        <v>48753</v>
      </c>
      <c r="AC119" s="81">
        <f t="shared" si="44"/>
        <v>19496</v>
      </c>
      <c r="AD119" s="81">
        <f t="shared" si="45"/>
        <v>231739</v>
      </c>
      <c r="AF119" s="84"/>
      <c r="AG119" s="84"/>
      <c r="AI119" s="84"/>
      <c r="AJ119" s="84"/>
    </row>
    <row r="120" spans="2:36" ht="25.5" hidden="1" x14ac:dyDescent="0.25">
      <c r="B120" s="105" t="s">
        <v>154</v>
      </c>
      <c r="C120" s="107" t="s">
        <v>84</v>
      </c>
      <c r="D120" s="107" t="s">
        <v>87</v>
      </c>
      <c r="E120" s="81">
        <v>0</v>
      </c>
      <c r="F120" s="81">
        <v>0</v>
      </c>
      <c r="G120" s="81">
        <v>1</v>
      </c>
      <c r="H120" s="81">
        <v>2</v>
      </c>
      <c r="I120" s="81">
        <v>0</v>
      </c>
      <c r="J120" s="81">
        <v>0</v>
      </c>
      <c r="K120" s="81">
        <v>3</v>
      </c>
      <c r="L120" s="81">
        <v>1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1</v>
      </c>
      <c r="U120" s="81">
        <v>0</v>
      </c>
      <c r="V120" s="81">
        <v>1</v>
      </c>
      <c r="W120" s="81">
        <v>1</v>
      </c>
      <c r="X120" s="81">
        <v>1</v>
      </c>
      <c r="Y120" s="81">
        <f t="shared" si="46"/>
        <v>3</v>
      </c>
      <c r="Z120" s="81">
        <f t="shared" si="47"/>
        <v>4</v>
      </c>
      <c r="AA120" s="81">
        <f t="shared" si="42"/>
        <v>0</v>
      </c>
      <c r="AB120" s="81">
        <f t="shared" si="43"/>
        <v>2</v>
      </c>
      <c r="AC120" s="81">
        <f t="shared" si="44"/>
        <v>2</v>
      </c>
      <c r="AD120" s="81">
        <f t="shared" si="45"/>
        <v>11</v>
      </c>
      <c r="AF120" s="84"/>
      <c r="AG120" s="84"/>
      <c r="AI120" s="84"/>
      <c r="AJ120" s="84"/>
    </row>
    <row r="121" spans="2:36" ht="25.5" hidden="1" x14ac:dyDescent="0.25">
      <c r="B121" s="105" t="s">
        <v>155</v>
      </c>
      <c r="C121" s="107" t="s">
        <v>84</v>
      </c>
      <c r="D121" s="107" t="s">
        <v>87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2</v>
      </c>
      <c r="N121" s="81">
        <v>0</v>
      </c>
      <c r="O121" s="81">
        <v>0</v>
      </c>
      <c r="P121" s="81">
        <v>6</v>
      </c>
      <c r="Q121" s="81">
        <v>0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f t="shared" si="46"/>
        <v>0</v>
      </c>
      <c r="Z121" s="81">
        <f t="shared" si="47"/>
        <v>0</v>
      </c>
      <c r="AA121" s="81">
        <f t="shared" si="42"/>
        <v>8</v>
      </c>
      <c r="AB121" s="81">
        <f t="shared" si="43"/>
        <v>0</v>
      </c>
      <c r="AC121" s="81">
        <f t="shared" si="44"/>
        <v>0</v>
      </c>
      <c r="AD121" s="81">
        <f t="shared" si="45"/>
        <v>8</v>
      </c>
      <c r="AF121" s="84"/>
      <c r="AG121" s="84"/>
      <c r="AI121" s="84"/>
      <c r="AJ121" s="84"/>
    </row>
    <row r="122" spans="2:36" ht="25.5" hidden="1" x14ac:dyDescent="0.25">
      <c r="B122" s="105" t="s">
        <v>156</v>
      </c>
      <c r="C122" s="107" t="s">
        <v>84</v>
      </c>
      <c r="D122" s="107" t="s">
        <v>87</v>
      </c>
      <c r="E122" s="81">
        <v>1245</v>
      </c>
      <c r="F122" s="81">
        <v>21528</v>
      </c>
      <c r="G122" s="81">
        <v>55459</v>
      </c>
      <c r="H122" s="81">
        <v>8854</v>
      </c>
      <c r="I122" s="81">
        <v>4174</v>
      </c>
      <c r="J122" s="81">
        <v>2729</v>
      </c>
      <c r="K122" s="81">
        <v>17528</v>
      </c>
      <c r="L122" s="81">
        <v>16023</v>
      </c>
      <c r="M122" s="81">
        <v>17767</v>
      </c>
      <c r="N122" s="81">
        <v>7751</v>
      </c>
      <c r="O122" s="81">
        <v>6060</v>
      </c>
      <c r="P122" s="81">
        <v>59018</v>
      </c>
      <c r="Q122" s="81">
        <v>9538</v>
      </c>
      <c r="R122" s="81">
        <v>40386</v>
      </c>
      <c r="S122" s="81">
        <v>1880</v>
      </c>
      <c r="T122" s="81">
        <v>26128</v>
      </c>
      <c r="U122" s="81">
        <v>3170</v>
      </c>
      <c r="V122" s="81">
        <v>14620</v>
      </c>
      <c r="W122" s="81">
        <v>51784</v>
      </c>
      <c r="X122" s="81">
        <v>11140</v>
      </c>
      <c r="Y122" s="81">
        <f t="shared" si="46"/>
        <v>87086</v>
      </c>
      <c r="Z122" s="81">
        <f t="shared" si="47"/>
        <v>40454</v>
      </c>
      <c r="AA122" s="81">
        <f t="shared" si="42"/>
        <v>90596</v>
      </c>
      <c r="AB122" s="81">
        <f t="shared" si="43"/>
        <v>95722</v>
      </c>
      <c r="AC122" s="81">
        <f t="shared" si="44"/>
        <v>62924</v>
      </c>
      <c r="AD122" s="81">
        <f t="shared" si="45"/>
        <v>376782</v>
      </c>
      <c r="AF122" s="84"/>
      <c r="AG122" s="84"/>
      <c r="AI122" s="84"/>
      <c r="AJ122" s="84"/>
    </row>
    <row r="123" spans="2:36" hidden="1" x14ac:dyDescent="0.25">
      <c r="B123" s="110" t="s">
        <v>88</v>
      </c>
      <c r="C123" s="109" t="s">
        <v>84</v>
      </c>
      <c r="D123" s="109" t="s">
        <v>87</v>
      </c>
      <c r="E123" s="100">
        <f>SUM(E101:E122)</f>
        <v>13957</v>
      </c>
      <c r="F123" s="100">
        <f t="shared" ref="F123:AA123" si="48">SUM(F101:F122)</f>
        <v>463923</v>
      </c>
      <c r="G123" s="100">
        <f t="shared" si="48"/>
        <v>953144</v>
      </c>
      <c r="H123" s="100">
        <f t="shared" si="48"/>
        <v>167627</v>
      </c>
      <c r="I123" s="100">
        <f t="shared" si="48"/>
        <v>110027</v>
      </c>
      <c r="J123" s="100">
        <f t="shared" si="48"/>
        <v>109135</v>
      </c>
      <c r="K123" s="100">
        <f t="shared" si="48"/>
        <v>501950</v>
      </c>
      <c r="L123" s="100">
        <f t="shared" si="48"/>
        <v>474534</v>
      </c>
      <c r="M123" s="100">
        <f t="shared" si="48"/>
        <v>417788</v>
      </c>
      <c r="N123" s="100">
        <f t="shared" si="48"/>
        <v>177026</v>
      </c>
      <c r="O123" s="100">
        <f t="shared" si="48"/>
        <v>96462</v>
      </c>
      <c r="P123" s="100">
        <f t="shared" si="48"/>
        <v>614591</v>
      </c>
      <c r="Q123" s="100">
        <f t="shared" si="48"/>
        <v>150228</v>
      </c>
      <c r="R123" s="100">
        <f t="shared" si="48"/>
        <v>559667</v>
      </c>
      <c r="S123" s="100">
        <f t="shared" si="48"/>
        <v>35268</v>
      </c>
      <c r="T123" s="100">
        <f t="shared" si="48"/>
        <v>384650</v>
      </c>
      <c r="U123" s="100">
        <f t="shared" si="48"/>
        <v>60937</v>
      </c>
      <c r="V123" s="100">
        <f t="shared" si="48"/>
        <v>180461</v>
      </c>
      <c r="W123" s="100">
        <f t="shared" si="48"/>
        <v>464083</v>
      </c>
      <c r="X123" s="100">
        <f t="shared" si="48"/>
        <v>168748</v>
      </c>
      <c r="Y123" s="100">
        <f t="shared" si="48"/>
        <v>1598651</v>
      </c>
      <c r="Z123" s="100">
        <f t="shared" si="48"/>
        <v>1195646</v>
      </c>
      <c r="AA123" s="100">
        <f t="shared" si="48"/>
        <v>1305867</v>
      </c>
      <c r="AB123" s="100">
        <f t="shared" si="43"/>
        <v>1371211</v>
      </c>
      <c r="AC123" s="100">
        <f t="shared" ref="AC123:AD123" si="49">SUM(AC101:AC122)</f>
        <v>632831</v>
      </c>
      <c r="AD123" s="100">
        <f t="shared" si="49"/>
        <v>6104206</v>
      </c>
      <c r="AF123" s="84"/>
      <c r="AG123" s="84"/>
      <c r="AI123" s="84"/>
      <c r="AJ123" s="84"/>
    </row>
    <row r="124" spans="2:36" ht="15.75" hidden="1" thickBot="1" x14ac:dyDescent="0.3">
      <c r="B124" s="56"/>
      <c r="C124" s="56"/>
      <c r="D124" s="5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F124" s="84"/>
      <c r="AG124" s="84"/>
      <c r="AI124" s="84"/>
      <c r="AJ124" s="84"/>
    </row>
    <row r="125" spans="2:36" hidden="1" x14ac:dyDescent="0.25">
      <c r="B125" s="111" t="s">
        <v>157</v>
      </c>
      <c r="C125" s="56"/>
      <c r="D125" s="56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F125" s="84"/>
      <c r="AG125" s="84"/>
      <c r="AI125" s="84"/>
      <c r="AJ125" s="84"/>
    </row>
    <row r="126" spans="2:36" ht="25.5" hidden="1" x14ac:dyDescent="0.25">
      <c r="B126" s="59" t="s">
        <v>60</v>
      </c>
      <c r="C126" s="53" t="s">
        <v>84</v>
      </c>
      <c r="D126" s="53" t="s">
        <v>87</v>
      </c>
      <c r="E126" s="81">
        <v>10</v>
      </c>
      <c r="F126" s="81">
        <v>100</v>
      </c>
      <c r="G126" s="81">
        <v>300</v>
      </c>
      <c r="H126" s="81">
        <v>32</v>
      </c>
      <c r="I126" s="81">
        <v>64</v>
      </c>
      <c r="J126" s="81">
        <v>35</v>
      </c>
      <c r="K126" s="81">
        <v>164</v>
      </c>
      <c r="L126" s="81">
        <v>142</v>
      </c>
      <c r="M126" s="81">
        <v>92</v>
      </c>
      <c r="N126" s="81">
        <v>38</v>
      </c>
      <c r="O126" s="81">
        <v>35</v>
      </c>
      <c r="P126" s="81">
        <v>144</v>
      </c>
      <c r="Q126" s="83">
        <v>23</v>
      </c>
      <c r="R126" s="81">
        <v>101</v>
      </c>
      <c r="S126" s="81">
        <v>7</v>
      </c>
      <c r="T126" s="81">
        <v>66</v>
      </c>
      <c r="U126" s="81">
        <v>5</v>
      </c>
      <c r="V126" s="81">
        <v>56</v>
      </c>
      <c r="W126" s="81">
        <v>48</v>
      </c>
      <c r="X126" s="81">
        <v>31</v>
      </c>
      <c r="Y126" s="83">
        <f t="shared" ref="Y126:Y131" si="50">+E126+F126+G126+H126</f>
        <v>442</v>
      </c>
      <c r="Z126" s="83">
        <f t="shared" ref="Z126:Z131" si="51">+I126+J126+K126+L126</f>
        <v>405</v>
      </c>
      <c r="AA126" s="83">
        <f t="shared" ref="AA126:AA131" si="52">+M126+N126+O126+P126</f>
        <v>309</v>
      </c>
      <c r="AB126" s="83">
        <f t="shared" ref="AB126:AB132" si="53">+Q126+R126+S126+T126+U126+V126</f>
        <v>258</v>
      </c>
      <c r="AC126" s="83">
        <f t="shared" ref="AC126:AC131" si="54">+X126+W126</f>
        <v>79</v>
      </c>
      <c r="AD126" s="83">
        <f t="shared" ref="AD126:AD131" si="55">SUM(Y126:AC126)</f>
        <v>1493</v>
      </c>
      <c r="AF126" s="84"/>
      <c r="AG126" s="84"/>
      <c r="AI126" s="84"/>
      <c r="AJ126" s="84"/>
    </row>
    <row r="127" spans="2:36" ht="25.5" hidden="1" x14ac:dyDescent="0.25">
      <c r="B127" s="59" t="s">
        <v>61</v>
      </c>
      <c r="C127" s="53" t="s">
        <v>84</v>
      </c>
      <c r="D127" s="53" t="s">
        <v>87</v>
      </c>
      <c r="E127" s="81">
        <v>476</v>
      </c>
      <c r="F127" s="81">
        <v>15649</v>
      </c>
      <c r="G127" s="81">
        <v>32445</v>
      </c>
      <c r="H127" s="81">
        <v>5092</v>
      </c>
      <c r="I127" s="81">
        <v>3069</v>
      </c>
      <c r="J127" s="81">
        <v>2876</v>
      </c>
      <c r="K127" s="81">
        <v>15581</v>
      </c>
      <c r="L127" s="81">
        <v>13745</v>
      </c>
      <c r="M127" s="81">
        <v>14252</v>
      </c>
      <c r="N127" s="81">
        <v>5989</v>
      </c>
      <c r="O127" s="81">
        <v>3756</v>
      </c>
      <c r="P127" s="81">
        <v>23457</v>
      </c>
      <c r="Q127" s="83">
        <v>5365</v>
      </c>
      <c r="R127" s="81">
        <v>28571</v>
      </c>
      <c r="S127" s="81">
        <v>1285</v>
      </c>
      <c r="T127" s="81">
        <v>14625</v>
      </c>
      <c r="U127" s="81">
        <v>2000</v>
      </c>
      <c r="V127" s="81">
        <v>7939</v>
      </c>
      <c r="W127" s="81">
        <v>19595</v>
      </c>
      <c r="X127" s="81">
        <v>5393</v>
      </c>
      <c r="Y127" s="83">
        <f t="shared" si="50"/>
        <v>53662</v>
      </c>
      <c r="Z127" s="83">
        <f t="shared" si="51"/>
        <v>35271</v>
      </c>
      <c r="AA127" s="83">
        <f t="shared" si="52"/>
        <v>47454</v>
      </c>
      <c r="AB127" s="83">
        <f t="shared" si="53"/>
        <v>59785</v>
      </c>
      <c r="AC127" s="83">
        <f t="shared" si="54"/>
        <v>24988</v>
      </c>
      <c r="AD127" s="83">
        <f t="shared" si="55"/>
        <v>221160</v>
      </c>
      <c r="AF127" s="84"/>
      <c r="AG127" s="84"/>
      <c r="AI127" s="84"/>
      <c r="AJ127" s="84"/>
    </row>
    <row r="128" spans="2:36" ht="25.5" hidden="1" x14ac:dyDescent="0.25">
      <c r="B128" s="59" t="s">
        <v>62</v>
      </c>
      <c r="C128" s="53" t="s">
        <v>84</v>
      </c>
      <c r="D128" s="53" t="s">
        <v>87</v>
      </c>
      <c r="E128" s="81">
        <v>4674</v>
      </c>
      <c r="F128" s="81">
        <v>135836</v>
      </c>
      <c r="G128" s="81">
        <v>315221</v>
      </c>
      <c r="H128" s="81">
        <v>48890</v>
      </c>
      <c r="I128" s="81">
        <v>28550</v>
      </c>
      <c r="J128" s="81">
        <v>32587</v>
      </c>
      <c r="K128" s="81">
        <v>150213</v>
      </c>
      <c r="L128" s="81">
        <v>149180</v>
      </c>
      <c r="M128" s="81">
        <v>130424</v>
      </c>
      <c r="N128" s="81">
        <v>50386</v>
      </c>
      <c r="O128" s="81">
        <v>31145</v>
      </c>
      <c r="P128" s="81">
        <v>198108</v>
      </c>
      <c r="Q128" s="83">
        <v>43560</v>
      </c>
      <c r="R128" s="81">
        <v>170374</v>
      </c>
      <c r="S128" s="81">
        <v>9530</v>
      </c>
      <c r="T128" s="81">
        <v>98077</v>
      </c>
      <c r="U128" s="81">
        <v>16068</v>
      </c>
      <c r="V128" s="81">
        <v>46832</v>
      </c>
      <c r="W128" s="81">
        <v>129415</v>
      </c>
      <c r="X128" s="81">
        <v>48990</v>
      </c>
      <c r="Y128" s="83">
        <f t="shared" si="50"/>
        <v>504621</v>
      </c>
      <c r="Z128" s="83">
        <f t="shared" si="51"/>
        <v>360530</v>
      </c>
      <c r="AA128" s="83">
        <f t="shared" si="52"/>
        <v>410063</v>
      </c>
      <c r="AB128" s="83">
        <f t="shared" si="53"/>
        <v>384441</v>
      </c>
      <c r="AC128" s="83">
        <f t="shared" si="54"/>
        <v>178405</v>
      </c>
      <c r="AD128" s="83">
        <f t="shared" si="55"/>
        <v>1838060</v>
      </c>
      <c r="AF128" s="84"/>
      <c r="AG128" s="84"/>
      <c r="AI128" s="84"/>
      <c r="AJ128" s="84"/>
    </row>
    <row r="129" spans="2:36" ht="25.5" hidden="1" x14ac:dyDescent="0.25">
      <c r="B129" s="59" t="s">
        <v>63</v>
      </c>
      <c r="C129" s="53" t="s">
        <v>84</v>
      </c>
      <c r="D129" s="53" t="s">
        <v>87</v>
      </c>
      <c r="E129" s="81">
        <v>4472</v>
      </c>
      <c r="F129" s="81">
        <v>111711</v>
      </c>
      <c r="G129" s="81">
        <v>253105</v>
      </c>
      <c r="H129" s="81">
        <v>41133</v>
      </c>
      <c r="I129" s="81">
        <v>26304</v>
      </c>
      <c r="J129" s="81">
        <v>27895</v>
      </c>
      <c r="K129" s="81">
        <v>120870</v>
      </c>
      <c r="L129" s="81">
        <v>128746</v>
      </c>
      <c r="M129" s="81">
        <v>106921</v>
      </c>
      <c r="N129" s="81">
        <v>40239</v>
      </c>
      <c r="O129" s="81">
        <v>23281</v>
      </c>
      <c r="P129" s="81">
        <v>143743</v>
      </c>
      <c r="Q129" s="83">
        <v>31070</v>
      </c>
      <c r="R129" s="81">
        <v>100333</v>
      </c>
      <c r="S129" s="81">
        <v>6722</v>
      </c>
      <c r="T129" s="81">
        <v>59074</v>
      </c>
      <c r="U129" s="81">
        <v>10713</v>
      </c>
      <c r="V129" s="81">
        <v>25824</v>
      </c>
      <c r="W129" s="81">
        <v>80902</v>
      </c>
      <c r="X129" s="81">
        <v>32009</v>
      </c>
      <c r="Y129" s="83">
        <f t="shared" si="50"/>
        <v>410421</v>
      </c>
      <c r="Z129" s="83">
        <f t="shared" si="51"/>
        <v>303815</v>
      </c>
      <c r="AA129" s="83">
        <f t="shared" si="52"/>
        <v>314184</v>
      </c>
      <c r="AB129" s="83">
        <f t="shared" si="53"/>
        <v>233736</v>
      </c>
      <c r="AC129" s="83">
        <f t="shared" si="54"/>
        <v>112911</v>
      </c>
      <c r="AD129" s="83">
        <f t="shared" si="55"/>
        <v>1375067</v>
      </c>
      <c r="AF129" s="84"/>
      <c r="AG129" s="84"/>
      <c r="AI129" s="84"/>
      <c r="AJ129" s="84"/>
    </row>
    <row r="130" spans="2:36" ht="25.5" hidden="1" x14ac:dyDescent="0.25">
      <c r="B130" s="59" t="s">
        <v>64</v>
      </c>
      <c r="C130" s="53" t="s">
        <v>84</v>
      </c>
      <c r="D130" s="53" t="s">
        <v>87</v>
      </c>
      <c r="E130" s="81">
        <v>1374</v>
      </c>
      <c r="F130" s="81">
        <v>34559</v>
      </c>
      <c r="G130" s="81">
        <v>71450</v>
      </c>
      <c r="H130" s="81">
        <v>12956</v>
      </c>
      <c r="I130" s="81">
        <v>7915</v>
      </c>
      <c r="J130" s="81">
        <v>7941</v>
      </c>
      <c r="K130" s="81">
        <v>29719</v>
      </c>
      <c r="L130" s="81">
        <v>35133</v>
      </c>
      <c r="M130" s="81">
        <v>28847</v>
      </c>
      <c r="N130" s="81">
        <v>10734</v>
      </c>
      <c r="O130" s="81">
        <v>6370</v>
      </c>
      <c r="P130" s="81">
        <v>40786</v>
      </c>
      <c r="Q130" s="83">
        <v>6436</v>
      </c>
      <c r="R130" s="81">
        <v>26145</v>
      </c>
      <c r="S130" s="81">
        <v>1234</v>
      </c>
      <c r="T130" s="81">
        <v>14735</v>
      </c>
      <c r="U130" s="81">
        <v>2323</v>
      </c>
      <c r="V130" s="81">
        <v>6613</v>
      </c>
      <c r="W130" s="81">
        <v>21258</v>
      </c>
      <c r="X130" s="81">
        <v>7223</v>
      </c>
      <c r="Y130" s="83">
        <f t="shared" si="50"/>
        <v>120339</v>
      </c>
      <c r="Z130" s="83">
        <f t="shared" si="51"/>
        <v>80708</v>
      </c>
      <c r="AA130" s="83">
        <f t="shared" si="52"/>
        <v>86737</v>
      </c>
      <c r="AB130" s="83">
        <f t="shared" si="53"/>
        <v>57486</v>
      </c>
      <c r="AC130" s="83">
        <f t="shared" si="54"/>
        <v>28481</v>
      </c>
      <c r="AD130" s="83">
        <f>SUM(Y130:AC130)</f>
        <v>373751</v>
      </c>
      <c r="AF130" s="84"/>
      <c r="AG130" s="84"/>
      <c r="AI130" s="84"/>
      <c r="AJ130" s="84"/>
    </row>
    <row r="131" spans="2:36" ht="25.5" hidden="1" x14ac:dyDescent="0.25">
      <c r="B131" s="59" t="s">
        <v>65</v>
      </c>
      <c r="C131" s="53" t="s">
        <v>84</v>
      </c>
      <c r="D131" s="53" t="s">
        <v>87</v>
      </c>
      <c r="E131" s="81">
        <v>28</v>
      </c>
      <c r="F131" s="81">
        <v>305</v>
      </c>
      <c r="G131" s="81">
        <v>1981</v>
      </c>
      <c r="H131" s="81">
        <v>342</v>
      </c>
      <c r="I131" s="81">
        <v>87</v>
      </c>
      <c r="J131" s="81">
        <v>88</v>
      </c>
      <c r="K131" s="81">
        <v>497</v>
      </c>
      <c r="L131" s="81">
        <v>279</v>
      </c>
      <c r="M131" s="81">
        <v>272</v>
      </c>
      <c r="N131" s="81">
        <v>62</v>
      </c>
      <c r="O131" s="81">
        <v>145</v>
      </c>
      <c r="P131" s="81">
        <v>279</v>
      </c>
      <c r="Q131" s="83">
        <v>67</v>
      </c>
      <c r="R131" s="81">
        <v>522</v>
      </c>
      <c r="S131" s="81">
        <v>13</v>
      </c>
      <c r="T131" s="81">
        <v>141</v>
      </c>
      <c r="U131" s="81">
        <v>14</v>
      </c>
      <c r="V131" s="81">
        <v>88</v>
      </c>
      <c r="W131" s="81">
        <v>367</v>
      </c>
      <c r="X131" s="81">
        <v>122</v>
      </c>
      <c r="Y131" s="83">
        <f t="shared" si="50"/>
        <v>2656</v>
      </c>
      <c r="Z131" s="83">
        <f t="shared" si="51"/>
        <v>951</v>
      </c>
      <c r="AA131" s="83">
        <f t="shared" si="52"/>
        <v>758</v>
      </c>
      <c r="AB131" s="83">
        <f t="shared" si="53"/>
        <v>845</v>
      </c>
      <c r="AC131" s="83">
        <f t="shared" si="54"/>
        <v>489</v>
      </c>
      <c r="AD131" s="83">
        <f t="shared" si="55"/>
        <v>5699</v>
      </c>
      <c r="AF131" s="84"/>
      <c r="AG131" s="84"/>
      <c r="AI131" s="84"/>
      <c r="AJ131" s="84"/>
    </row>
    <row r="132" spans="2:36" hidden="1" x14ac:dyDescent="0.25">
      <c r="B132" s="98" t="s">
        <v>158</v>
      </c>
      <c r="C132" s="99" t="s">
        <v>84</v>
      </c>
      <c r="D132" s="99" t="s">
        <v>87</v>
      </c>
      <c r="E132" s="90">
        <f>SUM(E126:E131)</f>
        <v>11034</v>
      </c>
      <c r="F132" s="90">
        <f t="shared" ref="F132:AD132" si="56">SUM(F126:F131)</f>
        <v>298160</v>
      </c>
      <c r="G132" s="90">
        <f t="shared" si="56"/>
        <v>674502</v>
      </c>
      <c r="H132" s="90">
        <f t="shared" si="56"/>
        <v>108445</v>
      </c>
      <c r="I132" s="90">
        <f t="shared" si="56"/>
        <v>65989</v>
      </c>
      <c r="J132" s="90">
        <f t="shared" si="56"/>
        <v>71422</v>
      </c>
      <c r="K132" s="90">
        <f t="shared" si="56"/>
        <v>317044</v>
      </c>
      <c r="L132" s="90">
        <f t="shared" si="56"/>
        <v>327225</v>
      </c>
      <c r="M132" s="90">
        <f t="shared" si="56"/>
        <v>280808</v>
      </c>
      <c r="N132" s="90">
        <f t="shared" si="56"/>
        <v>107448</v>
      </c>
      <c r="O132" s="90">
        <f t="shared" si="56"/>
        <v>64732</v>
      </c>
      <c r="P132" s="90">
        <f t="shared" si="56"/>
        <v>406517</v>
      </c>
      <c r="Q132" s="90">
        <f t="shared" si="56"/>
        <v>86521</v>
      </c>
      <c r="R132" s="90">
        <f t="shared" si="56"/>
        <v>326046</v>
      </c>
      <c r="S132" s="90">
        <f t="shared" si="56"/>
        <v>18791</v>
      </c>
      <c r="T132" s="90">
        <f t="shared" si="56"/>
        <v>186718</v>
      </c>
      <c r="U132" s="90">
        <f t="shared" si="56"/>
        <v>31123</v>
      </c>
      <c r="V132" s="90">
        <f t="shared" si="56"/>
        <v>87352</v>
      </c>
      <c r="W132" s="90">
        <f t="shared" si="56"/>
        <v>251585</v>
      </c>
      <c r="X132" s="90">
        <f t="shared" si="56"/>
        <v>93768</v>
      </c>
      <c r="Y132" s="90">
        <f t="shared" si="56"/>
        <v>1092141</v>
      </c>
      <c r="Z132" s="90">
        <f t="shared" si="56"/>
        <v>781680</v>
      </c>
      <c r="AA132" s="90">
        <f t="shared" si="56"/>
        <v>859505</v>
      </c>
      <c r="AB132" s="90">
        <f t="shared" si="53"/>
        <v>736551</v>
      </c>
      <c r="AC132" s="90">
        <f t="shared" si="56"/>
        <v>345353</v>
      </c>
      <c r="AD132" s="90">
        <f t="shared" si="56"/>
        <v>3815230</v>
      </c>
      <c r="AF132" s="84"/>
      <c r="AG132" s="84"/>
      <c r="AI132" s="84"/>
      <c r="AJ132" s="84"/>
    </row>
    <row r="133" spans="2:36" ht="15.75" hidden="1" thickBot="1" x14ac:dyDescent="0.3">
      <c r="B133" s="97"/>
      <c r="C133" s="97"/>
      <c r="D133" s="9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8"/>
      <c r="Z133" s="58"/>
      <c r="AA133" s="58"/>
      <c r="AB133" s="58"/>
      <c r="AC133" s="58"/>
      <c r="AD133" s="58"/>
      <c r="AF133" s="84"/>
      <c r="AG133" s="84"/>
      <c r="AI133" s="84"/>
      <c r="AJ133" s="84"/>
    </row>
    <row r="134" spans="2:36" hidden="1" x14ac:dyDescent="0.25">
      <c r="B134" s="111" t="s">
        <v>159</v>
      </c>
      <c r="C134" s="97"/>
      <c r="D134" s="97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F134" s="84"/>
      <c r="AG134" s="84"/>
      <c r="AI134" s="84"/>
      <c r="AJ134" s="84"/>
    </row>
    <row r="135" spans="2:36" ht="25.5" hidden="1" x14ac:dyDescent="0.25">
      <c r="B135" s="59" t="s">
        <v>66</v>
      </c>
      <c r="C135" s="107" t="s">
        <v>84</v>
      </c>
      <c r="D135" s="107" t="s">
        <v>87</v>
      </c>
      <c r="E135" s="81">
        <v>2069</v>
      </c>
      <c r="F135" s="81">
        <v>68841</v>
      </c>
      <c r="G135" s="81">
        <v>95988</v>
      </c>
      <c r="H135" s="81">
        <v>24587</v>
      </c>
      <c r="I135" s="81">
        <v>13770</v>
      </c>
      <c r="J135" s="81">
        <v>17397</v>
      </c>
      <c r="K135" s="81">
        <v>62327</v>
      </c>
      <c r="L135" s="81">
        <v>59371</v>
      </c>
      <c r="M135" s="81">
        <v>59339</v>
      </c>
      <c r="N135" s="81">
        <v>27624</v>
      </c>
      <c r="O135" s="81">
        <v>15732</v>
      </c>
      <c r="P135" s="81">
        <v>74571</v>
      </c>
      <c r="Q135" s="81">
        <v>28364</v>
      </c>
      <c r="R135" s="81">
        <v>87783</v>
      </c>
      <c r="S135" s="81">
        <v>8261</v>
      </c>
      <c r="T135" s="81">
        <v>65887</v>
      </c>
      <c r="U135" s="81">
        <v>13254</v>
      </c>
      <c r="V135" s="81">
        <v>32574</v>
      </c>
      <c r="W135" s="81">
        <v>80917</v>
      </c>
      <c r="X135" s="81">
        <v>26219</v>
      </c>
      <c r="Y135" s="83">
        <f>+E135+F135+G135+H135</f>
        <v>191485</v>
      </c>
      <c r="Z135" s="83">
        <f>+I135+J135+K135+L135</f>
        <v>152865</v>
      </c>
      <c r="AA135" s="83">
        <f>+M135+N135+O135+P135</f>
        <v>177266</v>
      </c>
      <c r="AB135" s="83">
        <f t="shared" ref="AB135:AB140" si="57">+Q135+R135+S135+T135+U135+V135</f>
        <v>236123</v>
      </c>
      <c r="AC135" s="83">
        <f>+X135+W135</f>
        <v>107136</v>
      </c>
      <c r="AD135" s="83">
        <f t="shared" ref="AD135:AD139" si="58">SUM(Y135:AC135)</f>
        <v>864875</v>
      </c>
      <c r="AF135" s="84"/>
      <c r="AG135" s="84"/>
      <c r="AI135" s="84"/>
      <c r="AJ135" s="84"/>
    </row>
    <row r="136" spans="2:36" ht="25.5" hidden="1" x14ac:dyDescent="0.25">
      <c r="B136" s="59" t="s">
        <v>67</v>
      </c>
      <c r="C136" s="107" t="s">
        <v>84</v>
      </c>
      <c r="D136" s="107" t="s">
        <v>87</v>
      </c>
      <c r="E136" s="81">
        <v>2183</v>
      </c>
      <c r="F136" s="81">
        <v>55274</v>
      </c>
      <c r="G136" s="81">
        <v>199696</v>
      </c>
      <c r="H136" s="81">
        <v>22561</v>
      </c>
      <c r="I136" s="81">
        <v>16545</v>
      </c>
      <c r="J136" s="81">
        <v>15985</v>
      </c>
      <c r="K136" s="81">
        <v>78545</v>
      </c>
      <c r="L136" s="81">
        <v>80311</v>
      </c>
      <c r="M136" s="81">
        <v>73722</v>
      </c>
      <c r="N136" s="81">
        <v>25438</v>
      </c>
      <c r="O136" s="81">
        <v>13813</v>
      </c>
      <c r="P136" s="81">
        <v>157569</v>
      </c>
      <c r="Q136" s="81">
        <v>20053</v>
      </c>
      <c r="R136" s="81">
        <v>90251</v>
      </c>
      <c r="S136" s="81">
        <v>3746</v>
      </c>
      <c r="T136" s="81">
        <v>50529</v>
      </c>
      <c r="U136" s="81">
        <v>6248</v>
      </c>
      <c r="V136" s="81">
        <v>20476</v>
      </c>
      <c r="W136" s="81">
        <v>61381</v>
      </c>
      <c r="X136" s="81">
        <v>22504</v>
      </c>
      <c r="Y136" s="83">
        <f>+E136+F136+G136+H136</f>
        <v>279714</v>
      </c>
      <c r="Z136" s="83">
        <f>+I136+J136+K136+L136</f>
        <v>191386</v>
      </c>
      <c r="AA136" s="83">
        <f>+M136+N136+O136+P136</f>
        <v>270542</v>
      </c>
      <c r="AB136" s="83">
        <f t="shared" si="57"/>
        <v>191303</v>
      </c>
      <c r="AC136" s="83">
        <f>+X136+W136</f>
        <v>83885</v>
      </c>
      <c r="AD136" s="83">
        <f t="shared" si="58"/>
        <v>1016830</v>
      </c>
      <c r="AF136" s="84"/>
      <c r="AG136" s="84"/>
      <c r="AI136" s="84"/>
      <c r="AJ136" s="84"/>
    </row>
    <row r="137" spans="2:36" ht="25.5" hidden="1" x14ac:dyDescent="0.25">
      <c r="B137" s="59" t="s">
        <v>68</v>
      </c>
      <c r="C137" s="107" t="s">
        <v>84</v>
      </c>
      <c r="D137" s="107" t="s">
        <v>87</v>
      </c>
      <c r="E137" s="81">
        <v>2711</v>
      </c>
      <c r="F137" s="81">
        <v>64783</v>
      </c>
      <c r="G137" s="81">
        <v>102048</v>
      </c>
      <c r="H137" s="81">
        <v>24699</v>
      </c>
      <c r="I137" s="81">
        <v>15762</v>
      </c>
      <c r="J137" s="81">
        <v>9370</v>
      </c>
      <c r="K137" s="81">
        <v>78831</v>
      </c>
      <c r="L137" s="81">
        <v>52947</v>
      </c>
      <c r="M137" s="81">
        <v>57096</v>
      </c>
      <c r="N137" s="81">
        <v>24738</v>
      </c>
      <c r="O137" s="81">
        <v>15553</v>
      </c>
      <c r="P137" s="81">
        <v>47361</v>
      </c>
      <c r="Q137" s="81">
        <v>13425</v>
      </c>
      <c r="R137" s="81">
        <v>57765</v>
      </c>
      <c r="S137" s="81">
        <v>2147</v>
      </c>
      <c r="T137" s="81">
        <v>21571</v>
      </c>
      <c r="U137" s="81">
        <v>3950</v>
      </c>
      <c r="V137" s="81">
        <v>12419</v>
      </c>
      <c r="W137" s="81">
        <v>30272</v>
      </c>
      <c r="X137" s="81">
        <v>14240</v>
      </c>
      <c r="Y137" s="83">
        <f>+E137+F137+G137+H137</f>
        <v>194241</v>
      </c>
      <c r="Z137" s="83">
        <f>+I137+J137+K137+L137</f>
        <v>156910</v>
      </c>
      <c r="AA137" s="83">
        <f>+M137+N137+O137+P137</f>
        <v>144748</v>
      </c>
      <c r="AB137" s="83">
        <f t="shared" si="57"/>
        <v>111277</v>
      </c>
      <c r="AC137" s="83">
        <f>+X137+W137</f>
        <v>44512</v>
      </c>
      <c r="AD137" s="83">
        <f t="shared" si="58"/>
        <v>651688</v>
      </c>
      <c r="AF137" s="84"/>
      <c r="AG137" s="84"/>
      <c r="AI137" s="84"/>
      <c r="AJ137" s="84"/>
    </row>
    <row r="138" spans="2:36" ht="25.5" hidden="1" x14ac:dyDescent="0.25">
      <c r="B138" s="59" t="s">
        <v>69</v>
      </c>
      <c r="C138" s="107" t="s">
        <v>84</v>
      </c>
      <c r="D138" s="107" t="s">
        <v>87</v>
      </c>
      <c r="E138" s="81">
        <v>3683</v>
      </c>
      <c r="F138" s="81">
        <v>93333</v>
      </c>
      <c r="G138" s="81">
        <v>220202</v>
      </c>
      <c r="H138" s="81">
        <v>31946</v>
      </c>
      <c r="I138" s="81">
        <v>14638</v>
      </c>
      <c r="J138" s="81">
        <v>23814</v>
      </c>
      <c r="K138" s="81">
        <v>78441</v>
      </c>
      <c r="L138" s="81">
        <v>110784</v>
      </c>
      <c r="M138" s="81">
        <v>78632</v>
      </c>
      <c r="N138" s="81">
        <v>24440</v>
      </c>
      <c r="O138" s="81">
        <v>16745</v>
      </c>
      <c r="P138" s="81">
        <v>104369</v>
      </c>
      <c r="Q138" s="81">
        <v>21321</v>
      </c>
      <c r="R138" s="81">
        <v>73925</v>
      </c>
      <c r="S138" s="81">
        <v>3943</v>
      </c>
      <c r="T138" s="81">
        <v>40310</v>
      </c>
      <c r="U138" s="81">
        <v>5800</v>
      </c>
      <c r="V138" s="81">
        <v>17960</v>
      </c>
      <c r="W138" s="81">
        <v>62740</v>
      </c>
      <c r="X138" s="81">
        <v>26454</v>
      </c>
      <c r="Y138" s="83">
        <f>+E138+F138+G138+H138</f>
        <v>349164</v>
      </c>
      <c r="Z138" s="83">
        <f>+I138+J138+K138+L138</f>
        <v>227677</v>
      </c>
      <c r="AA138" s="83">
        <f>+M138+N138+O138+P138</f>
        <v>224186</v>
      </c>
      <c r="AB138" s="83">
        <f t="shared" si="57"/>
        <v>163259</v>
      </c>
      <c r="AC138" s="83">
        <f>+X138+W138</f>
        <v>89194</v>
      </c>
      <c r="AD138" s="83">
        <f t="shared" si="58"/>
        <v>1053480</v>
      </c>
      <c r="AF138" s="84"/>
      <c r="AG138" s="84"/>
      <c r="AI138" s="84"/>
      <c r="AJ138" s="84"/>
    </row>
    <row r="139" spans="2:36" ht="25.5" hidden="1" x14ac:dyDescent="0.25">
      <c r="B139" s="59" t="s">
        <v>70</v>
      </c>
      <c r="C139" s="107" t="s">
        <v>84</v>
      </c>
      <c r="D139" s="107" t="s">
        <v>87</v>
      </c>
      <c r="E139" s="81">
        <v>388</v>
      </c>
      <c r="F139" s="81">
        <v>15929</v>
      </c>
      <c r="G139" s="81">
        <v>56568</v>
      </c>
      <c r="H139" s="81">
        <v>4652</v>
      </c>
      <c r="I139" s="81">
        <v>5274</v>
      </c>
      <c r="J139" s="81">
        <v>4856</v>
      </c>
      <c r="K139" s="81">
        <v>18900</v>
      </c>
      <c r="L139" s="81">
        <v>23812</v>
      </c>
      <c r="M139" s="81">
        <v>12019</v>
      </c>
      <c r="N139" s="81">
        <v>5208</v>
      </c>
      <c r="O139" s="81">
        <v>2889</v>
      </c>
      <c r="P139" s="81">
        <v>22647</v>
      </c>
      <c r="Q139" s="81">
        <v>3358</v>
      </c>
      <c r="R139" s="81">
        <v>16322</v>
      </c>
      <c r="S139" s="81">
        <v>694</v>
      </c>
      <c r="T139" s="81">
        <v>8421</v>
      </c>
      <c r="U139" s="81">
        <v>1871</v>
      </c>
      <c r="V139" s="81">
        <v>3923</v>
      </c>
      <c r="W139" s="81">
        <v>16275</v>
      </c>
      <c r="X139" s="81">
        <v>4351</v>
      </c>
      <c r="Y139" s="83">
        <f>+E139+F139+G139+H139</f>
        <v>77537</v>
      </c>
      <c r="Z139" s="83">
        <f>+I139+J139+K139+L139</f>
        <v>52842</v>
      </c>
      <c r="AA139" s="83">
        <f>+M139+N139+O139+P139</f>
        <v>42763</v>
      </c>
      <c r="AB139" s="83">
        <f t="shared" si="57"/>
        <v>34589</v>
      </c>
      <c r="AC139" s="83">
        <f>+X139+W139</f>
        <v>20626</v>
      </c>
      <c r="AD139" s="83">
        <f t="shared" si="58"/>
        <v>228357</v>
      </c>
      <c r="AF139" s="84"/>
      <c r="AG139" s="84"/>
      <c r="AI139" s="84"/>
      <c r="AJ139" s="84"/>
    </row>
    <row r="140" spans="2:36" hidden="1" x14ac:dyDescent="0.25">
      <c r="B140" s="98" t="s">
        <v>158</v>
      </c>
      <c r="C140" s="99" t="s">
        <v>84</v>
      </c>
      <c r="D140" s="109" t="s">
        <v>87</v>
      </c>
      <c r="E140" s="90">
        <f>SUM(E135:E139)</f>
        <v>11034</v>
      </c>
      <c r="F140" s="90">
        <f t="shared" ref="F140:AD140" si="59">SUM(F135:F139)</f>
        <v>298160</v>
      </c>
      <c r="G140" s="90">
        <f t="shared" si="59"/>
        <v>674502</v>
      </c>
      <c r="H140" s="90">
        <f t="shared" si="59"/>
        <v>108445</v>
      </c>
      <c r="I140" s="90">
        <f t="shared" si="59"/>
        <v>65989</v>
      </c>
      <c r="J140" s="90">
        <f t="shared" si="59"/>
        <v>71422</v>
      </c>
      <c r="K140" s="90">
        <f t="shared" si="59"/>
        <v>317044</v>
      </c>
      <c r="L140" s="90">
        <f t="shared" si="59"/>
        <v>327225</v>
      </c>
      <c r="M140" s="90">
        <f t="shared" si="59"/>
        <v>280808</v>
      </c>
      <c r="N140" s="90">
        <f t="shared" si="59"/>
        <v>107448</v>
      </c>
      <c r="O140" s="90">
        <f t="shared" si="59"/>
        <v>64732</v>
      </c>
      <c r="P140" s="90">
        <f t="shared" si="59"/>
        <v>406517</v>
      </c>
      <c r="Q140" s="90">
        <f t="shared" si="59"/>
        <v>86521</v>
      </c>
      <c r="R140" s="90">
        <f t="shared" si="59"/>
        <v>326046</v>
      </c>
      <c r="S140" s="90">
        <f t="shared" si="59"/>
        <v>18791</v>
      </c>
      <c r="T140" s="90">
        <f t="shared" si="59"/>
        <v>186718</v>
      </c>
      <c r="U140" s="90">
        <f t="shared" si="59"/>
        <v>31123</v>
      </c>
      <c r="V140" s="90">
        <f t="shared" si="59"/>
        <v>87352</v>
      </c>
      <c r="W140" s="90">
        <f t="shared" si="59"/>
        <v>251585</v>
      </c>
      <c r="X140" s="90">
        <f t="shared" si="59"/>
        <v>93768</v>
      </c>
      <c r="Y140" s="90">
        <f t="shared" si="59"/>
        <v>1092141</v>
      </c>
      <c r="Z140" s="90">
        <f t="shared" si="59"/>
        <v>781680</v>
      </c>
      <c r="AA140" s="90">
        <f t="shared" si="59"/>
        <v>859505</v>
      </c>
      <c r="AB140" s="90">
        <f t="shared" si="57"/>
        <v>736551</v>
      </c>
      <c r="AC140" s="90">
        <f t="shared" si="59"/>
        <v>345353</v>
      </c>
      <c r="AD140" s="90">
        <f t="shared" si="59"/>
        <v>3815230</v>
      </c>
      <c r="AF140" s="84"/>
      <c r="AG140" s="84"/>
      <c r="AI140" s="84"/>
      <c r="AJ140" s="84"/>
    </row>
    <row r="141" spans="2:36" hidden="1" x14ac:dyDescent="0.25">
      <c r="B141" s="77"/>
      <c r="C141" s="85"/>
      <c r="D141" s="85"/>
      <c r="E141" s="84">
        <v>137</v>
      </c>
      <c r="F141" s="84">
        <f t="shared" ref="F141:F147" si="60">+F140+0.1</f>
        <v>298160.09999999998</v>
      </c>
      <c r="G141" s="84">
        <f t="shared" ref="G141:G147" si="61">+G140+0.1</f>
        <v>674502.1</v>
      </c>
      <c r="H141" s="84">
        <f t="shared" ref="H141:H147" si="62">+H140+0.1</f>
        <v>108445.1</v>
      </c>
      <c r="I141" s="84">
        <f t="shared" ref="I141:I147" si="63">+I140+0.1</f>
        <v>65989.100000000006</v>
      </c>
      <c r="J141" s="84">
        <f t="shared" ref="J141:J147" si="64">+J140+0.1</f>
        <v>71422.100000000006</v>
      </c>
      <c r="K141" s="84">
        <f t="shared" ref="K141:K147" si="65">+K140+0.1</f>
        <v>317044.09999999998</v>
      </c>
      <c r="L141" s="84">
        <f t="shared" ref="L141:L147" si="66">+L140+0.1</f>
        <v>327225.09999999998</v>
      </c>
      <c r="M141" s="84">
        <f t="shared" ref="M141:M147" si="67">+M140+0.1</f>
        <v>280808.09999999998</v>
      </c>
      <c r="N141" s="84">
        <f t="shared" ref="N141:N147" si="68">+N140+0.1</f>
        <v>107448.1</v>
      </c>
      <c r="O141" s="84">
        <f t="shared" ref="O141:O147" si="69">+O140+0.1</f>
        <v>64732.1</v>
      </c>
      <c r="P141" s="84">
        <f t="shared" ref="P141:P147" si="70">+P140+0.1</f>
        <v>406517.1</v>
      </c>
      <c r="Q141" s="84">
        <f t="shared" ref="Q141:Q147" si="71">+Q140+0.1</f>
        <v>86521.1</v>
      </c>
      <c r="R141" s="84">
        <f t="shared" ref="R141:R147" si="72">+R140+0.1</f>
        <v>326046.09999999998</v>
      </c>
      <c r="S141" s="84">
        <f t="shared" ref="S141:S147" si="73">+S140+0.1</f>
        <v>18791.099999999999</v>
      </c>
      <c r="T141" s="84">
        <f t="shared" ref="T141:T147" si="74">+T140+0.1</f>
        <v>186718.1</v>
      </c>
      <c r="U141" s="84">
        <f t="shared" ref="U141:U147" si="75">+U140+0.1</f>
        <v>31123.1</v>
      </c>
      <c r="V141" s="84">
        <f t="shared" ref="V141:V147" si="76">+V140+0.1</f>
        <v>87352.1</v>
      </c>
      <c r="W141" s="84">
        <f t="shared" ref="W141:W147" si="77">+W140+0.1</f>
        <v>251585.1</v>
      </c>
      <c r="X141" s="84">
        <f t="shared" ref="X141:X147" si="78">+X140+0.1</f>
        <v>93768.1</v>
      </c>
      <c r="Y141" s="84">
        <f t="shared" ref="Y141:Y147" si="79">+Y140+0.1</f>
        <v>1092141.1000000001</v>
      </c>
      <c r="Z141" s="84">
        <f t="shared" ref="Z141:Z147" si="80">+Z140+0.1</f>
        <v>781680.1</v>
      </c>
      <c r="AA141" s="84">
        <f t="shared" ref="AA141:AA147" si="81">+AA140+0.1</f>
        <v>859505.1</v>
      </c>
      <c r="AB141" s="84">
        <f t="shared" ref="AB141:AB147" si="82">+AB140+0.1</f>
        <v>736551.1</v>
      </c>
      <c r="AC141" s="84">
        <f t="shared" ref="AC141:AC147" si="83">+AC140+0.1</f>
        <v>345353.1</v>
      </c>
      <c r="AD141" s="84">
        <f t="shared" ref="AD141:AD147" si="84">+AD140+0.1</f>
        <v>3815230.1</v>
      </c>
      <c r="AF141" s="84"/>
      <c r="AG141" s="84"/>
      <c r="AI141" s="84"/>
      <c r="AJ141" s="84"/>
    </row>
    <row r="142" spans="2:36" hidden="1" x14ac:dyDescent="0.25">
      <c r="B142" s="77"/>
      <c r="C142" s="85"/>
      <c r="D142" s="85"/>
      <c r="E142" s="84">
        <v>138</v>
      </c>
      <c r="F142" s="84">
        <f t="shared" si="60"/>
        <v>298160.19999999995</v>
      </c>
      <c r="G142" s="84">
        <f t="shared" si="61"/>
        <v>674502.2</v>
      </c>
      <c r="H142" s="84">
        <f t="shared" si="62"/>
        <v>108445.20000000001</v>
      </c>
      <c r="I142" s="84">
        <f t="shared" si="63"/>
        <v>65989.200000000012</v>
      </c>
      <c r="J142" s="84">
        <f t="shared" si="64"/>
        <v>71422.200000000012</v>
      </c>
      <c r="K142" s="84">
        <f t="shared" si="65"/>
        <v>317044.19999999995</v>
      </c>
      <c r="L142" s="84">
        <f t="shared" si="66"/>
        <v>327225.19999999995</v>
      </c>
      <c r="M142" s="84">
        <f t="shared" si="67"/>
        <v>280808.19999999995</v>
      </c>
      <c r="N142" s="84">
        <f t="shared" si="68"/>
        <v>107448.20000000001</v>
      </c>
      <c r="O142" s="84">
        <f t="shared" si="69"/>
        <v>64732.2</v>
      </c>
      <c r="P142" s="84">
        <f t="shared" si="70"/>
        <v>406517.19999999995</v>
      </c>
      <c r="Q142" s="84">
        <f t="shared" si="71"/>
        <v>86521.200000000012</v>
      </c>
      <c r="R142" s="84">
        <f t="shared" si="72"/>
        <v>326046.19999999995</v>
      </c>
      <c r="S142" s="84">
        <f t="shared" si="73"/>
        <v>18791.199999999997</v>
      </c>
      <c r="T142" s="84">
        <f t="shared" si="74"/>
        <v>186718.2</v>
      </c>
      <c r="U142" s="84">
        <f t="shared" si="75"/>
        <v>31123.199999999997</v>
      </c>
      <c r="V142" s="84">
        <f t="shared" si="76"/>
        <v>87352.200000000012</v>
      </c>
      <c r="W142" s="84">
        <f t="shared" si="77"/>
        <v>251585.2</v>
      </c>
      <c r="X142" s="84">
        <f t="shared" si="78"/>
        <v>93768.200000000012</v>
      </c>
      <c r="Y142" s="84">
        <f t="shared" si="79"/>
        <v>1092141.2000000002</v>
      </c>
      <c r="Z142" s="84">
        <f t="shared" si="80"/>
        <v>781680.2</v>
      </c>
      <c r="AA142" s="84">
        <f t="shared" si="81"/>
        <v>859505.2</v>
      </c>
      <c r="AB142" s="84">
        <f t="shared" si="82"/>
        <v>736551.2</v>
      </c>
      <c r="AC142" s="84">
        <f t="shared" si="83"/>
        <v>345353.19999999995</v>
      </c>
      <c r="AD142" s="84">
        <f t="shared" si="84"/>
        <v>3815230.2</v>
      </c>
      <c r="AF142" s="84"/>
      <c r="AG142" s="84"/>
      <c r="AI142" s="84"/>
      <c r="AJ142" s="84"/>
    </row>
    <row r="143" spans="2:36" hidden="1" x14ac:dyDescent="0.25">
      <c r="B143" s="77"/>
      <c r="C143" s="77"/>
      <c r="D143" s="77"/>
      <c r="E143" s="84">
        <v>139</v>
      </c>
      <c r="F143" s="84">
        <f t="shared" si="60"/>
        <v>298160.29999999993</v>
      </c>
      <c r="G143" s="84">
        <f t="shared" si="61"/>
        <v>674502.29999999993</v>
      </c>
      <c r="H143" s="84">
        <f t="shared" si="62"/>
        <v>108445.30000000002</v>
      </c>
      <c r="I143" s="84">
        <f t="shared" si="63"/>
        <v>65989.300000000017</v>
      </c>
      <c r="J143" s="84">
        <f t="shared" si="64"/>
        <v>71422.300000000017</v>
      </c>
      <c r="K143" s="84">
        <f t="shared" si="65"/>
        <v>317044.29999999993</v>
      </c>
      <c r="L143" s="84">
        <f t="shared" si="66"/>
        <v>327225.29999999993</v>
      </c>
      <c r="M143" s="84">
        <f t="shared" si="67"/>
        <v>280808.29999999993</v>
      </c>
      <c r="N143" s="84">
        <f t="shared" si="68"/>
        <v>107448.30000000002</v>
      </c>
      <c r="O143" s="84">
        <f t="shared" si="69"/>
        <v>64732.299999999996</v>
      </c>
      <c r="P143" s="84">
        <f t="shared" si="70"/>
        <v>406517.29999999993</v>
      </c>
      <c r="Q143" s="84">
        <f t="shared" si="71"/>
        <v>86521.300000000017</v>
      </c>
      <c r="R143" s="84">
        <f t="shared" si="72"/>
        <v>326046.29999999993</v>
      </c>
      <c r="S143" s="84">
        <f t="shared" si="73"/>
        <v>18791.299999999996</v>
      </c>
      <c r="T143" s="84">
        <f t="shared" si="74"/>
        <v>186718.30000000002</v>
      </c>
      <c r="U143" s="84">
        <f t="shared" si="75"/>
        <v>31123.299999999996</v>
      </c>
      <c r="V143" s="84">
        <f t="shared" si="76"/>
        <v>87352.300000000017</v>
      </c>
      <c r="W143" s="84">
        <f t="shared" si="77"/>
        <v>251585.30000000002</v>
      </c>
      <c r="X143" s="84">
        <f t="shared" si="78"/>
        <v>93768.300000000017</v>
      </c>
      <c r="Y143" s="84">
        <f t="shared" si="79"/>
        <v>1092141.3000000003</v>
      </c>
      <c r="Z143" s="84">
        <f t="shared" si="80"/>
        <v>781680.29999999993</v>
      </c>
      <c r="AA143" s="84">
        <f t="shared" si="81"/>
        <v>859505.29999999993</v>
      </c>
      <c r="AB143" s="84">
        <f t="shared" si="82"/>
        <v>736551.29999999993</v>
      </c>
      <c r="AC143" s="84">
        <f t="shared" si="83"/>
        <v>345353.29999999993</v>
      </c>
      <c r="AD143" s="84">
        <f t="shared" si="84"/>
        <v>3815230.3000000003</v>
      </c>
      <c r="AF143" s="84"/>
      <c r="AG143" s="84"/>
      <c r="AI143" s="84"/>
      <c r="AJ143" s="84"/>
    </row>
    <row r="144" spans="2:36" hidden="1" x14ac:dyDescent="0.25">
      <c r="B144" s="77"/>
      <c r="C144" s="77"/>
      <c r="D144" s="77"/>
      <c r="E144" s="84">
        <v>140</v>
      </c>
      <c r="F144" s="84">
        <f t="shared" si="60"/>
        <v>298160.39999999991</v>
      </c>
      <c r="G144" s="84">
        <f t="shared" si="61"/>
        <v>674502.39999999991</v>
      </c>
      <c r="H144" s="84">
        <f t="shared" si="62"/>
        <v>108445.40000000002</v>
      </c>
      <c r="I144" s="84">
        <f t="shared" si="63"/>
        <v>65989.400000000023</v>
      </c>
      <c r="J144" s="84">
        <f t="shared" si="64"/>
        <v>71422.400000000023</v>
      </c>
      <c r="K144" s="84">
        <f t="shared" si="65"/>
        <v>317044.39999999991</v>
      </c>
      <c r="L144" s="84">
        <f t="shared" si="66"/>
        <v>327225.39999999991</v>
      </c>
      <c r="M144" s="84">
        <f t="shared" si="67"/>
        <v>280808.39999999991</v>
      </c>
      <c r="N144" s="84">
        <f t="shared" si="68"/>
        <v>107448.40000000002</v>
      </c>
      <c r="O144" s="84">
        <f t="shared" si="69"/>
        <v>64732.399999999994</v>
      </c>
      <c r="P144" s="84">
        <f t="shared" si="70"/>
        <v>406517.39999999991</v>
      </c>
      <c r="Q144" s="84">
        <f t="shared" si="71"/>
        <v>86521.400000000023</v>
      </c>
      <c r="R144" s="84">
        <f t="shared" si="72"/>
        <v>326046.39999999991</v>
      </c>
      <c r="S144" s="84">
        <f t="shared" si="73"/>
        <v>18791.399999999994</v>
      </c>
      <c r="T144" s="84">
        <f t="shared" si="74"/>
        <v>186718.40000000002</v>
      </c>
      <c r="U144" s="84">
        <f t="shared" si="75"/>
        <v>31123.399999999994</v>
      </c>
      <c r="V144" s="84">
        <f t="shared" si="76"/>
        <v>87352.400000000023</v>
      </c>
      <c r="W144" s="84">
        <f t="shared" si="77"/>
        <v>251585.40000000002</v>
      </c>
      <c r="X144" s="84">
        <f t="shared" si="78"/>
        <v>93768.400000000023</v>
      </c>
      <c r="Y144" s="84">
        <f t="shared" si="79"/>
        <v>1092141.4000000004</v>
      </c>
      <c r="Z144" s="84">
        <f t="shared" si="80"/>
        <v>781680.39999999991</v>
      </c>
      <c r="AA144" s="84">
        <f t="shared" si="81"/>
        <v>859505.39999999991</v>
      </c>
      <c r="AB144" s="84">
        <f t="shared" si="82"/>
        <v>736551.39999999991</v>
      </c>
      <c r="AC144" s="84">
        <f t="shared" si="83"/>
        <v>345353.39999999991</v>
      </c>
      <c r="AD144" s="84">
        <f t="shared" si="84"/>
        <v>3815230.4000000004</v>
      </c>
      <c r="AF144" s="84"/>
      <c r="AG144" s="84"/>
      <c r="AI144" s="84"/>
      <c r="AJ144" s="84"/>
    </row>
    <row r="145" spans="2:36" hidden="1" x14ac:dyDescent="0.25">
      <c r="B145" s="77"/>
      <c r="C145" s="77"/>
      <c r="D145" s="77"/>
      <c r="E145" s="84">
        <v>141</v>
      </c>
      <c r="F145" s="84">
        <f t="shared" si="60"/>
        <v>298160.49999999988</v>
      </c>
      <c r="G145" s="84">
        <f t="shared" si="61"/>
        <v>674502.49999999988</v>
      </c>
      <c r="H145" s="84">
        <f t="shared" si="62"/>
        <v>108445.50000000003</v>
      </c>
      <c r="I145" s="84">
        <f t="shared" si="63"/>
        <v>65989.500000000029</v>
      </c>
      <c r="J145" s="84">
        <f t="shared" si="64"/>
        <v>71422.500000000029</v>
      </c>
      <c r="K145" s="84">
        <f t="shared" si="65"/>
        <v>317044.49999999988</v>
      </c>
      <c r="L145" s="84">
        <f t="shared" si="66"/>
        <v>327225.49999999988</v>
      </c>
      <c r="M145" s="84">
        <f t="shared" si="67"/>
        <v>280808.49999999988</v>
      </c>
      <c r="N145" s="84">
        <f t="shared" si="68"/>
        <v>107448.50000000003</v>
      </c>
      <c r="O145" s="84">
        <f t="shared" si="69"/>
        <v>64732.499999999993</v>
      </c>
      <c r="P145" s="84">
        <f t="shared" si="70"/>
        <v>406517.49999999988</v>
      </c>
      <c r="Q145" s="84">
        <f t="shared" si="71"/>
        <v>86521.500000000029</v>
      </c>
      <c r="R145" s="84">
        <f t="shared" si="72"/>
        <v>326046.49999999988</v>
      </c>
      <c r="S145" s="84">
        <f t="shared" si="73"/>
        <v>18791.499999999993</v>
      </c>
      <c r="T145" s="84">
        <f t="shared" si="74"/>
        <v>186718.50000000003</v>
      </c>
      <c r="U145" s="84">
        <f t="shared" si="75"/>
        <v>31123.499999999993</v>
      </c>
      <c r="V145" s="84">
        <f t="shared" si="76"/>
        <v>87352.500000000029</v>
      </c>
      <c r="W145" s="84">
        <f t="shared" si="77"/>
        <v>251585.50000000003</v>
      </c>
      <c r="X145" s="84">
        <f t="shared" si="78"/>
        <v>93768.500000000029</v>
      </c>
      <c r="Y145" s="84">
        <f t="shared" si="79"/>
        <v>1092141.5000000005</v>
      </c>
      <c r="Z145" s="84">
        <f t="shared" si="80"/>
        <v>781680.49999999988</v>
      </c>
      <c r="AA145" s="84">
        <f t="shared" si="81"/>
        <v>859505.49999999988</v>
      </c>
      <c r="AB145" s="84">
        <f t="shared" si="82"/>
        <v>736551.49999999988</v>
      </c>
      <c r="AC145" s="84">
        <f t="shared" si="83"/>
        <v>345353.49999999988</v>
      </c>
      <c r="AD145" s="84">
        <f t="shared" si="84"/>
        <v>3815230.5000000005</v>
      </c>
      <c r="AF145" s="84"/>
      <c r="AG145" s="84"/>
      <c r="AI145" s="84"/>
      <c r="AJ145" s="84"/>
    </row>
    <row r="146" spans="2:36" hidden="1" x14ac:dyDescent="0.25">
      <c r="B146" s="77"/>
      <c r="C146" s="77"/>
      <c r="D146" s="77"/>
      <c r="E146" s="84">
        <v>142</v>
      </c>
      <c r="F146" s="84">
        <f t="shared" si="60"/>
        <v>298160.59999999986</v>
      </c>
      <c r="G146" s="84">
        <f t="shared" si="61"/>
        <v>674502.59999999986</v>
      </c>
      <c r="H146" s="84">
        <f t="shared" si="62"/>
        <v>108445.60000000003</v>
      </c>
      <c r="I146" s="84">
        <f t="shared" si="63"/>
        <v>65989.600000000035</v>
      </c>
      <c r="J146" s="84">
        <f t="shared" si="64"/>
        <v>71422.600000000035</v>
      </c>
      <c r="K146" s="84">
        <f t="shared" si="65"/>
        <v>317044.59999999986</v>
      </c>
      <c r="L146" s="84">
        <f t="shared" si="66"/>
        <v>327225.59999999986</v>
      </c>
      <c r="M146" s="84">
        <f t="shared" si="67"/>
        <v>280808.59999999986</v>
      </c>
      <c r="N146" s="84">
        <f t="shared" si="68"/>
        <v>107448.60000000003</v>
      </c>
      <c r="O146" s="84">
        <f t="shared" si="69"/>
        <v>64732.599999999991</v>
      </c>
      <c r="P146" s="84">
        <f t="shared" si="70"/>
        <v>406517.59999999986</v>
      </c>
      <c r="Q146" s="84">
        <f t="shared" si="71"/>
        <v>86521.600000000035</v>
      </c>
      <c r="R146" s="84">
        <f t="shared" si="72"/>
        <v>326046.59999999986</v>
      </c>
      <c r="S146" s="84">
        <f t="shared" si="73"/>
        <v>18791.599999999991</v>
      </c>
      <c r="T146" s="84">
        <f t="shared" si="74"/>
        <v>186718.60000000003</v>
      </c>
      <c r="U146" s="84">
        <f t="shared" si="75"/>
        <v>31123.599999999991</v>
      </c>
      <c r="V146" s="84">
        <f t="shared" si="76"/>
        <v>87352.600000000035</v>
      </c>
      <c r="W146" s="84">
        <f t="shared" si="77"/>
        <v>251585.60000000003</v>
      </c>
      <c r="X146" s="84">
        <f t="shared" si="78"/>
        <v>93768.600000000035</v>
      </c>
      <c r="Y146" s="84">
        <f t="shared" si="79"/>
        <v>1092141.6000000006</v>
      </c>
      <c r="Z146" s="84">
        <f t="shared" si="80"/>
        <v>781680.59999999986</v>
      </c>
      <c r="AA146" s="84">
        <f t="shared" si="81"/>
        <v>859505.59999999986</v>
      </c>
      <c r="AB146" s="84">
        <f t="shared" si="82"/>
        <v>736551.59999999986</v>
      </c>
      <c r="AC146" s="84">
        <f t="shared" si="83"/>
        <v>345353.59999999986</v>
      </c>
      <c r="AD146" s="84">
        <f t="shared" si="84"/>
        <v>3815230.6000000006</v>
      </c>
      <c r="AF146" s="84"/>
      <c r="AG146" s="84"/>
      <c r="AI146" s="84"/>
      <c r="AJ146" s="84"/>
    </row>
    <row r="147" spans="2:36" hidden="1" x14ac:dyDescent="0.25">
      <c r="B147" s="77"/>
      <c r="C147" s="77"/>
      <c r="D147" s="77"/>
      <c r="E147" s="84">
        <v>143</v>
      </c>
      <c r="F147" s="84">
        <f t="shared" si="60"/>
        <v>298160.69999999984</v>
      </c>
      <c r="G147" s="84">
        <f t="shared" si="61"/>
        <v>674502.69999999984</v>
      </c>
      <c r="H147" s="84">
        <f t="shared" si="62"/>
        <v>108445.70000000004</v>
      </c>
      <c r="I147" s="84">
        <f t="shared" si="63"/>
        <v>65989.700000000041</v>
      </c>
      <c r="J147" s="84">
        <f t="shared" si="64"/>
        <v>71422.700000000041</v>
      </c>
      <c r="K147" s="84">
        <f t="shared" si="65"/>
        <v>317044.69999999984</v>
      </c>
      <c r="L147" s="84">
        <f t="shared" si="66"/>
        <v>327225.69999999984</v>
      </c>
      <c r="M147" s="84">
        <f t="shared" si="67"/>
        <v>280808.69999999984</v>
      </c>
      <c r="N147" s="84">
        <f t="shared" si="68"/>
        <v>107448.70000000004</v>
      </c>
      <c r="O147" s="84">
        <f t="shared" si="69"/>
        <v>64732.69999999999</v>
      </c>
      <c r="P147" s="84">
        <f t="shared" si="70"/>
        <v>406517.69999999984</v>
      </c>
      <c r="Q147" s="84">
        <f t="shared" si="71"/>
        <v>86521.700000000041</v>
      </c>
      <c r="R147" s="84">
        <f t="shared" si="72"/>
        <v>326046.69999999984</v>
      </c>
      <c r="S147" s="84">
        <f t="shared" si="73"/>
        <v>18791.69999999999</v>
      </c>
      <c r="T147" s="84">
        <f t="shared" si="74"/>
        <v>186718.70000000004</v>
      </c>
      <c r="U147" s="84">
        <f t="shared" si="75"/>
        <v>31123.69999999999</v>
      </c>
      <c r="V147" s="84">
        <f t="shared" si="76"/>
        <v>87352.700000000041</v>
      </c>
      <c r="W147" s="84">
        <f t="shared" si="77"/>
        <v>251585.70000000004</v>
      </c>
      <c r="X147" s="84">
        <f t="shared" si="78"/>
        <v>93768.700000000041</v>
      </c>
      <c r="Y147" s="84">
        <f t="shared" si="79"/>
        <v>1092141.7000000007</v>
      </c>
      <c r="Z147" s="84">
        <f t="shared" si="80"/>
        <v>781680.69999999984</v>
      </c>
      <c r="AA147" s="84">
        <f t="shared" si="81"/>
        <v>859505.69999999984</v>
      </c>
      <c r="AB147" s="84">
        <f t="shared" si="82"/>
        <v>736551.69999999984</v>
      </c>
      <c r="AC147" s="84">
        <f t="shared" si="83"/>
        <v>345353.69999999984</v>
      </c>
      <c r="AD147" s="84">
        <f t="shared" si="84"/>
        <v>3815230.7000000007</v>
      </c>
      <c r="AF147" s="84"/>
      <c r="AG147" s="84"/>
      <c r="AI147" s="84"/>
      <c r="AJ147" s="84"/>
    </row>
    <row r="148" spans="2:36" hidden="1" x14ac:dyDescent="0.25">
      <c r="B148" s="77"/>
      <c r="C148" s="77"/>
      <c r="D148" s="77"/>
      <c r="E148" s="84">
        <v>144</v>
      </c>
      <c r="F148" s="84">
        <f t="shared" ref="F148:F204" si="85">+F147+0.1</f>
        <v>298160.79999999981</v>
      </c>
      <c r="G148" s="84">
        <f t="shared" ref="G148:G204" si="86">+G147+0.1</f>
        <v>674502.79999999981</v>
      </c>
      <c r="H148" s="84">
        <f t="shared" ref="H148:H204" si="87">+H147+0.1</f>
        <v>108445.80000000005</v>
      </c>
      <c r="I148" s="84">
        <f t="shared" ref="I148:I204" si="88">+I147+0.1</f>
        <v>65989.800000000047</v>
      </c>
      <c r="J148" s="84">
        <f t="shared" ref="J148:J204" si="89">+J147+0.1</f>
        <v>71422.800000000047</v>
      </c>
      <c r="K148" s="84">
        <f t="shared" ref="K148:K204" si="90">+K147+0.1</f>
        <v>317044.79999999981</v>
      </c>
      <c r="L148" s="84">
        <f t="shared" ref="L148:L204" si="91">+L147+0.1</f>
        <v>327225.79999999981</v>
      </c>
      <c r="M148" s="84">
        <f t="shared" ref="M148:M204" si="92">+M147+0.1</f>
        <v>280808.79999999981</v>
      </c>
      <c r="N148" s="84">
        <f t="shared" ref="N148:N204" si="93">+N147+0.1</f>
        <v>107448.80000000005</v>
      </c>
      <c r="O148" s="84">
        <f t="shared" ref="O148:O204" si="94">+O147+0.1</f>
        <v>64732.799999999988</v>
      </c>
      <c r="P148" s="84">
        <f t="shared" ref="P148:P204" si="95">+P147+0.1</f>
        <v>406517.79999999981</v>
      </c>
      <c r="Q148" s="84">
        <f t="shared" ref="Q148:Q204" si="96">+Q147+0.1</f>
        <v>86521.800000000047</v>
      </c>
      <c r="R148" s="84">
        <f t="shared" ref="R148:R204" si="97">+R147+0.1</f>
        <v>326046.79999999981</v>
      </c>
      <c r="S148" s="84">
        <f t="shared" ref="S148:S204" si="98">+S147+0.1</f>
        <v>18791.799999999988</v>
      </c>
      <c r="T148" s="84">
        <f t="shared" ref="T148:T204" si="99">+T147+0.1</f>
        <v>186718.80000000005</v>
      </c>
      <c r="U148" s="84">
        <f t="shared" ref="U148:U204" si="100">+U147+0.1</f>
        <v>31123.799999999988</v>
      </c>
      <c r="V148" s="84">
        <f t="shared" ref="V148:V204" si="101">+V147+0.1</f>
        <v>87352.800000000047</v>
      </c>
      <c r="W148" s="84">
        <f t="shared" ref="W148:W204" si="102">+W147+0.1</f>
        <v>251585.80000000005</v>
      </c>
      <c r="X148" s="84">
        <f t="shared" ref="X148:X204" si="103">+X147+0.1</f>
        <v>93768.800000000047</v>
      </c>
      <c r="Y148" s="84">
        <f t="shared" ref="Y148:Y204" si="104">+Y147+0.1</f>
        <v>1092141.8000000007</v>
      </c>
      <c r="Z148" s="84">
        <f t="shared" ref="Z148:Z204" si="105">+Z147+0.1</f>
        <v>781680.79999999981</v>
      </c>
      <c r="AA148" s="84">
        <f t="shared" ref="AA148:AA204" si="106">+AA147+0.1</f>
        <v>859505.79999999981</v>
      </c>
      <c r="AB148" s="84">
        <f t="shared" ref="AB148:AB204" si="107">+AB147+0.1</f>
        <v>736551.79999999981</v>
      </c>
      <c r="AC148" s="84">
        <f t="shared" ref="AC148:AC204" si="108">+AC147+0.1</f>
        <v>345353.79999999981</v>
      </c>
      <c r="AD148" s="84">
        <f t="shared" ref="AD148:AD204" si="109">+AD147+0.1</f>
        <v>3815230.8000000007</v>
      </c>
      <c r="AF148" s="84"/>
      <c r="AG148" s="84"/>
      <c r="AI148" s="84"/>
      <c r="AJ148" s="84"/>
    </row>
    <row r="149" spans="2:36" hidden="1" x14ac:dyDescent="0.25">
      <c r="B149" s="77"/>
      <c r="C149" s="77"/>
      <c r="D149" s="77"/>
      <c r="E149" s="84">
        <v>145</v>
      </c>
      <c r="F149" s="84">
        <f t="shared" si="85"/>
        <v>298160.89999999979</v>
      </c>
      <c r="G149" s="84">
        <f t="shared" si="86"/>
        <v>674502.89999999979</v>
      </c>
      <c r="H149" s="84">
        <f t="shared" si="87"/>
        <v>108445.90000000005</v>
      </c>
      <c r="I149" s="84">
        <f t="shared" si="88"/>
        <v>65989.900000000052</v>
      </c>
      <c r="J149" s="84">
        <f t="shared" si="89"/>
        <v>71422.900000000052</v>
      </c>
      <c r="K149" s="84">
        <f t="shared" si="90"/>
        <v>317044.89999999979</v>
      </c>
      <c r="L149" s="84">
        <f t="shared" si="91"/>
        <v>327225.89999999979</v>
      </c>
      <c r="M149" s="84">
        <f t="shared" si="92"/>
        <v>280808.89999999979</v>
      </c>
      <c r="N149" s="84">
        <f t="shared" si="93"/>
        <v>107448.90000000005</v>
      </c>
      <c r="O149" s="84">
        <f t="shared" si="94"/>
        <v>64732.899999999987</v>
      </c>
      <c r="P149" s="84">
        <f t="shared" si="95"/>
        <v>406517.89999999979</v>
      </c>
      <c r="Q149" s="84">
        <f t="shared" si="96"/>
        <v>86521.900000000052</v>
      </c>
      <c r="R149" s="84">
        <f t="shared" si="97"/>
        <v>326046.89999999979</v>
      </c>
      <c r="S149" s="84">
        <f t="shared" si="98"/>
        <v>18791.899999999987</v>
      </c>
      <c r="T149" s="84">
        <f t="shared" si="99"/>
        <v>186718.90000000005</v>
      </c>
      <c r="U149" s="84">
        <f t="shared" si="100"/>
        <v>31123.899999999987</v>
      </c>
      <c r="V149" s="84">
        <f t="shared" si="101"/>
        <v>87352.900000000052</v>
      </c>
      <c r="W149" s="84">
        <f t="shared" si="102"/>
        <v>251585.90000000005</v>
      </c>
      <c r="X149" s="84">
        <f t="shared" si="103"/>
        <v>93768.900000000052</v>
      </c>
      <c r="Y149" s="84">
        <f t="shared" si="104"/>
        <v>1092141.9000000008</v>
      </c>
      <c r="Z149" s="84">
        <f t="shared" si="105"/>
        <v>781680.89999999979</v>
      </c>
      <c r="AA149" s="84">
        <f t="shared" si="106"/>
        <v>859505.89999999979</v>
      </c>
      <c r="AB149" s="84">
        <f t="shared" si="107"/>
        <v>736551.89999999979</v>
      </c>
      <c r="AC149" s="84">
        <f t="shared" si="108"/>
        <v>345353.89999999979</v>
      </c>
      <c r="AD149" s="84">
        <f t="shared" si="109"/>
        <v>3815230.9000000008</v>
      </c>
      <c r="AF149" s="84"/>
      <c r="AG149" s="84"/>
      <c r="AI149" s="84"/>
      <c r="AJ149" s="84"/>
    </row>
    <row r="150" spans="2:36" hidden="1" x14ac:dyDescent="0.25">
      <c r="B150" s="77"/>
      <c r="C150" s="77"/>
      <c r="D150" s="77"/>
      <c r="E150" s="84">
        <v>146</v>
      </c>
      <c r="F150" s="84">
        <f t="shared" si="85"/>
        <v>298160.99999999977</v>
      </c>
      <c r="G150" s="84">
        <f t="shared" si="86"/>
        <v>674502.99999999977</v>
      </c>
      <c r="H150" s="84">
        <f t="shared" si="87"/>
        <v>108446.00000000006</v>
      </c>
      <c r="I150" s="84">
        <f t="shared" si="88"/>
        <v>65990.000000000058</v>
      </c>
      <c r="J150" s="84">
        <f t="shared" si="89"/>
        <v>71423.000000000058</v>
      </c>
      <c r="K150" s="84">
        <f t="shared" si="90"/>
        <v>317044.99999999977</v>
      </c>
      <c r="L150" s="84">
        <f t="shared" si="91"/>
        <v>327225.99999999977</v>
      </c>
      <c r="M150" s="84">
        <f t="shared" si="92"/>
        <v>280808.99999999977</v>
      </c>
      <c r="N150" s="84">
        <f t="shared" si="93"/>
        <v>107449.00000000006</v>
      </c>
      <c r="O150" s="84">
        <f t="shared" si="94"/>
        <v>64732.999999999985</v>
      </c>
      <c r="P150" s="84">
        <f t="shared" si="95"/>
        <v>406517.99999999977</v>
      </c>
      <c r="Q150" s="84">
        <f t="shared" si="96"/>
        <v>86522.000000000058</v>
      </c>
      <c r="R150" s="84">
        <f t="shared" si="97"/>
        <v>326046.99999999977</v>
      </c>
      <c r="S150" s="84">
        <f t="shared" si="98"/>
        <v>18791.999999999985</v>
      </c>
      <c r="T150" s="84">
        <f t="shared" si="99"/>
        <v>186719.00000000006</v>
      </c>
      <c r="U150" s="84">
        <f t="shared" si="100"/>
        <v>31123.999999999985</v>
      </c>
      <c r="V150" s="84">
        <f t="shared" si="101"/>
        <v>87353.000000000058</v>
      </c>
      <c r="W150" s="84">
        <f t="shared" si="102"/>
        <v>251586.00000000006</v>
      </c>
      <c r="X150" s="84">
        <f t="shared" si="103"/>
        <v>93769.000000000058</v>
      </c>
      <c r="Y150" s="84">
        <f t="shared" si="104"/>
        <v>1092142.0000000009</v>
      </c>
      <c r="Z150" s="84">
        <f t="shared" si="105"/>
        <v>781680.99999999977</v>
      </c>
      <c r="AA150" s="84">
        <f t="shared" si="106"/>
        <v>859505.99999999977</v>
      </c>
      <c r="AB150" s="84">
        <f t="shared" si="107"/>
        <v>736551.99999999977</v>
      </c>
      <c r="AC150" s="84">
        <f t="shared" si="108"/>
        <v>345353.99999999977</v>
      </c>
      <c r="AD150" s="84">
        <f t="shared" si="109"/>
        <v>3815231.0000000009</v>
      </c>
      <c r="AF150" s="84"/>
      <c r="AG150" s="84"/>
      <c r="AI150" s="84"/>
      <c r="AJ150" s="84"/>
    </row>
    <row r="151" spans="2:36" hidden="1" x14ac:dyDescent="0.25">
      <c r="B151" s="77"/>
      <c r="C151" s="77"/>
      <c r="D151" s="77"/>
      <c r="E151" s="84">
        <v>147</v>
      </c>
      <c r="F151" s="84">
        <f t="shared" si="85"/>
        <v>298161.09999999974</v>
      </c>
      <c r="G151" s="84">
        <f t="shared" si="86"/>
        <v>674503.09999999974</v>
      </c>
      <c r="H151" s="84">
        <f t="shared" si="87"/>
        <v>108446.10000000006</v>
      </c>
      <c r="I151" s="84">
        <f t="shared" si="88"/>
        <v>65990.100000000064</v>
      </c>
      <c r="J151" s="84">
        <f t="shared" si="89"/>
        <v>71423.100000000064</v>
      </c>
      <c r="K151" s="84">
        <f t="shared" si="90"/>
        <v>317045.09999999974</v>
      </c>
      <c r="L151" s="84">
        <f t="shared" si="91"/>
        <v>327226.09999999974</v>
      </c>
      <c r="M151" s="84">
        <f t="shared" si="92"/>
        <v>280809.09999999974</v>
      </c>
      <c r="N151" s="84">
        <f t="shared" si="93"/>
        <v>107449.10000000006</v>
      </c>
      <c r="O151" s="84">
        <f t="shared" si="94"/>
        <v>64733.099999999984</v>
      </c>
      <c r="P151" s="84">
        <f t="shared" si="95"/>
        <v>406518.09999999974</v>
      </c>
      <c r="Q151" s="84">
        <f t="shared" si="96"/>
        <v>86522.100000000064</v>
      </c>
      <c r="R151" s="84">
        <f t="shared" si="97"/>
        <v>326047.09999999974</v>
      </c>
      <c r="S151" s="84">
        <f t="shared" si="98"/>
        <v>18792.099999999984</v>
      </c>
      <c r="T151" s="84">
        <f t="shared" si="99"/>
        <v>186719.10000000006</v>
      </c>
      <c r="U151" s="84">
        <f t="shared" si="100"/>
        <v>31124.099999999984</v>
      </c>
      <c r="V151" s="84">
        <f t="shared" si="101"/>
        <v>87353.100000000064</v>
      </c>
      <c r="W151" s="84">
        <f t="shared" si="102"/>
        <v>251586.10000000006</v>
      </c>
      <c r="X151" s="84">
        <f t="shared" si="103"/>
        <v>93769.100000000064</v>
      </c>
      <c r="Y151" s="84">
        <f t="shared" si="104"/>
        <v>1092142.100000001</v>
      </c>
      <c r="Z151" s="84">
        <f t="shared" si="105"/>
        <v>781681.09999999974</v>
      </c>
      <c r="AA151" s="84">
        <f t="shared" si="106"/>
        <v>859506.09999999974</v>
      </c>
      <c r="AB151" s="84">
        <f t="shared" si="107"/>
        <v>736552.09999999974</v>
      </c>
      <c r="AC151" s="84">
        <f t="shared" si="108"/>
        <v>345354.09999999974</v>
      </c>
      <c r="AD151" s="84">
        <f t="shared" si="109"/>
        <v>3815231.100000001</v>
      </c>
      <c r="AF151" s="84"/>
      <c r="AG151" s="84"/>
      <c r="AI151" s="84"/>
      <c r="AJ151" s="84"/>
    </row>
    <row r="152" spans="2:36" hidden="1" x14ac:dyDescent="0.25">
      <c r="B152" s="77"/>
      <c r="C152" s="77"/>
      <c r="D152" s="77"/>
      <c r="E152" s="84">
        <v>148</v>
      </c>
      <c r="F152" s="84">
        <f t="shared" si="85"/>
        <v>298161.19999999972</v>
      </c>
      <c r="G152" s="84">
        <f t="shared" si="86"/>
        <v>674503.19999999972</v>
      </c>
      <c r="H152" s="84">
        <f t="shared" si="87"/>
        <v>108446.20000000007</v>
      </c>
      <c r="I152" s="84">
        <f t="shared" si="88"/>
        <v>65990.20000000007</v>
      </c>
      <c r="J152" s="84">
        <f t="shared" si="89"/>
        <v>71423.20000000007</v>
      </c>
      <c r="K152" s="84">
        <f t="shared" si="90"/>
        <v>317045.19999999972</v>
      </c>
      <c r="L152" s="84">
        <f t="shared" si="91"/>
        <v>327226.19999999972</v>
      </c>
      <c r="M152" s="84">
        <f t="shared" si="92"/>
        <v>280809.19999999972</v>
      </c>
      <c r="N152" s="84">
        <f t="shared" si="93"/>
        <v>107449.20000000007</v>
      </c>
      <c r="O152" s="84">
        <f t="shared" si="94"/>
        <v>64733.199999999983</v>
      </c>
      <c r="P152" s="84">
        <f t="shared" si="95"/>
        <v>406518.19999999972</v>
      </c>
      <c r="Q152" s="84">
        <f t="shared" si="96"/>
        <v>86522.20000000007</v>
      </c>
      <c r="R152" s="84">
        <f t="shared" si="97"/>
        <v>326047.19999999972</v>
      </c>
      <c r="S152" s="84">
        <f t="shared" si="98"/>
        <v>18792.199999999983</v>
      </c>
      <c r="T152" s="84">
        <f t="shared" si="99"/>
        <v>186719.20000000007</v>
      </c>
      <c r="U152" s="84">
        <f t="shared" si="100"/>
        <v>31124.199999999983</v>
      </c>
      <c r="V152" s="84">
        <f t="shared" si="101"/>
        <v>87353.20000000007</v>
      </c>
      <c r="W152" s="84">
        <f t="shared" si="102"/>
        <v>251586.20000000007</v>
      </c>
      <c r="X152" s="84">
        <f t="shared" si="103"/>
        <v>93769.20000000007</v>
      </c>
      <c r="Y152" s="84">
        <f t="shared" si="104"/>
        <v>1092142.2000000011</v>
      </c>
      <c r="Z152" s="84">
        <f t="shared" si="105"/>
        <v>781681.19999999972</v>
      </c>
      <c r="AA152" s="84">
        <f t="shared" si="106"/>
        <v>859506.19999999972</v>
      </c>
      <c r="AB152" s="84">
        <f t="shared" si="107"/>
        <v>736552.19999999972</v>
      </c>
      <c r="AC152" s="84">
        <f t="shared" si="108"/>
        <v>345354.19999999972</v>
      </c>
      <c r="AD152" s="84">
        <f t="shared" si="109"/>
        <v>3815231.2000000011</v>
      </c>
      <c r="AF152" s="84"/>
      <c r="AG152" s="84"/>
      <c r="AI152" s="84"/>
      <c r="AJ152" s="84"/>
    </row>
    <row r="153" spans="2:36" hidden="1" x14ac:dyDescent="0.25">
      <c r="B153" s="77"/>
      <c r="C153" s="77"/>
      <c r="D153" s="77"/>
      <c r="E153" s="84">
        <v>149</v>
      </c>
      <c r="F153" s="84">
        <f t="shared" si="85"/>
        <v>298161.2999999997</v>
      </c>
      <c r="G153" s="84">
        <f t="shared" si="86"/>
        <v>674503.2999999997</v>
      </c>
      <c r="H153" s="84">
        <f t="shared" si="87"/>
        <v>108446.30000000008</v>
      </c>
      <c r="I153" s="84">
        <f t="shared" si="88"/>
        <v>65990.300000000076</v>
      </c>
      <c r="J153" s="84">
        <f t="shared" si="89"/>
        <v>71423.300000000076</v>
      </c>
      <c r="K153" s="84">
        <f t="shared" si="90"/>
        <v>317045.2999999997</v>
      </c>
      <c r="L153" s="84">
        <f t="shared" si="91"/>
        <v>327226.2999999997</v>
      </c>
      <c r="M153" s="84">
        <f t="shared" si="92"/>
        <v>280809.2999999997</v>
      </c>
      <c r="N153" s="84">
        <f t="shared" si="93"/>
        <v>107449.30000000008</v>
      </c>
      <c r="O153" s="84">
        <f t="shared" si="94"/>
        <v>64733.299999999981</v>
      </c>
      <c r="P153" s="84">
        <f t="shared" si="95"/>
        <v>406518.2999999997</v>
      </c>
      <c r="Q153" s="84">
        <f t="shared" si="96"/>
        <v>86522.300000000076</v>
      </c>
      <c r="R153" s="84">
        <f t="shared" si="97"/>
        <v>326047.2999999997</v>
      </c>
      <c r="S153" s="84">
        <f t="shared" si="98"/>
        <v>18792.299999999981</v>
      </c>
      <c r="T153" s="84">
        <f t="shared" si="99"/>
        <v>186719.30000000008</v>
      </c>
      <c r="U153" s="84">
        <f t="shared" si="100"/>
        <v>31124.299999999981</v>
      </c>
      <c r="V153" s="84">
        <f t="shared" si="101"/>
        <v>87353.300000000076</v>
      </c>
      <c r="W153" s="84">
        <f t="shared" si="102"/>
        <v>251586.30000000008</v>
      </c>
      <c r="X153" s="84">
        <f t="shared" si="103"/>
        <v>93769.300000000076</v>
      </c>
      <c r="Y153" s="84">
        <f t="shared" si="104"/>
        <v>1092142.3000000012</v>
      </c>
      <c r="Z153" s="84">
        <f t="shared" si="105"/>
        <v>781681.2999999997</v>
      </c>
      <c r="AA153" s="84">
        <f t="shared" si="106"/>
        <v>859506.2999999997</v>
      </c>
      <c r="AB153" s="84">
        <f t="shared" si="107"/>
        <v>736552.2999999997</v>
      </c>
      <c r="AC153" s="84">
        <f t="shared" si="108"/>
        <v>345354.2999999997</v>
      </c>
      <c r="AD153" s="84">
        <f t="shared" si="109"/>
        <v>3815231.3000000012</v>
      </c>
      <c r="AF153" s="84"/>
      <c r="AG153" s="84"/>
      <c r="AI153" s="84"/>
      <c r="AJ153" s="84"/>
    </row>
    <row r="154" spans="2:36" hidden="1" x14ac:dyDescent="0.25">
      <c r="B154" s="77"/>
      <c r="C154" s="77"/>
      <c r="D154" s="77"/>
      <c r="E154" s="84">
        <v>150</v>
      </c>
      <c r="F154" s="84">
        <f t="shared" si="85"/>
        <v>298161.39999999967</v>
      </c>
      <c r="G154" s="84">
        <f t="shared" si="86"/>
        <v>674503.39999999967</v>
      </c>
      <c r="H154" s="84">
        <f t="shared" si="87"/>
        <v>108446.40000000008</v>
      </c>
      <c r="I154" s="84">
        <f t="shared" si="88"/>
        <v>65990.400000000081</v>
      </c>
      <c r="J154" s="84">
        <f t="shared" si="89"/>
        <v>71423.400000000081</v>
      </c>
      <c r="K154" s="84">
        <f t="shared" si="90"/>
        <v>317045.39999999967</v>
      </c>
      <c r="L154" s="84">
        <f t="shared" si="91"/>
        <v>327226.39999999967</v>
      </c>
      <c r="M154" s="84">
        <f t="shared" si="92"/>
        <v>280809.39999999967</v>
      </c>
      <c r="N154" s="84">
        <f t="shared" si="93"/>
        <v>107449.40000000008</v>
      </c>
      <c r="O154" s="84">
        <f t="shared" si="94"/>
        <v>64733.39999999998</v>
      </c>
      <c r="P154" s="84">
        <f t="shared" si="95"/>
        <v>406518.39999999967</v>
      </c>
      <c r="Q154" s="84">
        <f t="shared" si="96"/>
        <v>86522.400000000081</v>
      </c>
      <c r="R154" s="84">
        <f t="shared" si="97"/>
        <v>326047.39999999967</v>
      </c>
      <c r="S154" s="84">
        <f t="shared" si="98"/>
        <v>18792.39999999998</v>
      </c>
      <c r="T154" s="84">
        <f t="shared" si="99"/>
        <v>186719.40000000008</v>
      </c>
      <c r="U154" s="84">
        <f t="shared" si="100"/>
        <v>31124.39999999998</v>
      </c>
      <c r="V154" s="84">
        <f t="shared" si="101"/>
        <v>87353.400000000081</v>
      </c>
      <c r="W154" s="84">
        <f t="shared" si="102"/>
        <v>251586.40000000008</v>
      </c>
      <c r="X154" s="84">
        <f t="shared" si="103"/>
        <v>93769.400000000081</v>
      </c>
      <c r="Y154" s="84">
        <f t="shared" si="104"/>
        <v>1092142.4000000013</v>
      </c>
      <c r="Z154" s="84">
        <f t="shared" si="105"/>
        <v>781681.39999999967</v>
      </c>
      <c r="AA154" s="84">
        <f t="shared" si="106"/>
        <v>859506.39999999967</v>
      </c>
      <c r="AB154" s="84">
        <f t="shared" si="107"/>
        <v>736552.39999999967</v>
      </c>
      <c r="AC154" s="84">
        <f t="shared" si="108"/>
        <v>345354.39999999967</v>
      </c>
      <c r="AD154" s="84">
        <f t="shared" si="109"/>
        <v>3815231.4000000013</v>
      </c>
      <c r="AF154" s="84"/>
      <c r="AG154" s="84"/>
      <c r="AI154" s="84"/>
      <c r="AJ154" s="84"/>
    </row>
    <row r="155" spans="2:36" hidden="1" x14ac:dyDescent="0.25">
      <c r="B155" s="77"/>
      <c r="C155" s="77"/>
      <c r="D155" s="77"/>
      <c r="E155" s="84">
        <v>151</v>
      </c>
      <c r="F155" s="84">
        <f t="shared" si="85"/>
        <v>298161.49999999965</v>
      </c>
      <c r="G155" s="84">
        <f t="shared" si="86"/>
        <v>674503.49999999965</v>
      </c>
      <c r="H155" s="84">
        <f t="shared" si="87"/>
        <v>108446.50000000009</v>
      </c>
      <c r="I155" s="84">
        <f t="shared" si="88"/>
        <v>65990.500000000087</v>
      </c>
      <c r="J155" s="84">
        <f t="shared" si="89"/>
        <v>71423.500000000087</v>
      </c>
      <c r="K155" s="84">
        <f t="shared" si="90"/>
        <v>317045.49999999965</v>
      </c>
      <c r="L155" s="84">
        <f t="shared" si="91"/>
        <v>327226.49999999965</v>
      </c>
      <c r="M155" s="84">
        <f t="shared" si="92"/>
        <v>280809.49999999965</v>
      </c>
      <c r="N155" s="84">
        <f t="shared" si="93"/>
        <v>107449.50000000009</v>
      </c>
      <c r="O155" s="84">
        <f t="shared" si="94"/>
        <v>64733.499999999978</v>
      </c>
      <c r="P155" s="84">
        <f t="shared" si="95"/>
        <v>406518.49999999965</v>
      </c>
      <c r="Q155" s="84">
        <f t="shared" si="96"/>
        <v>86522.500000000087</v>
      </c>
      <c r="R155" s="84">
        <f t="shared" si="97"/>
        <v>326047.49999999965</v>
      </c>
      <c r="S155" s="84">
        <f t="shared" si="98"/>
        <v>18792.499999999978</v>
      </c>
      <c r="T155" s="84">
        <f t="shared" si="99"/>
        <v>186719.50000000009</v>
      </c>
      <c r="U155" s="84">
        <f t="shared" si="100"/>
        <v>31124.499999999978</v>
      </c>
      <c r="V155" s="84">
        <f t="shared" si="101"/>
        <v>87353.500000000087</v>
      </c>
      <c r="W155" s="84">
        <f t="shared" si="102"/>
        <v>251586.50000000009</v>
      </c>
      <c r="X155" s="84">
        <f t="shared" si="103"/>
        <v>93769.500000000087</v>
      </c>
      <c r="Y155" s="84">
        <f t="shared" si="104"/>
        <v>1092142.5000000014</v>
      </c>
      <c r="Z155" s="84">
        <f t="shared" si="105"/>
        <v>781681.49999999965</v>
      </c>
      <c r="AA155" s="84">
        <f t="shared" si="106"/>
        <v>859506.49999999965</v>
      </c>
      <c r="AB155" s="84">
        <f t="shared" si="107"/>
        <v>736552.49999999965</v>
      </c>
      <c r="AC155" s="84">
        <f t="shared" si="108"/>
        <v>345354.49999999965</v>
      </c>
      <c r="AD155" s="84">
        <f t="shared" si="109"/>
        <v>3815231.5000000014</v>
      </c>
      <c r="AF155" s="84"/>
      <c r="AG155" s="84"/>
      <c r="AI155" s="84"/>
      <c r="AJ155" s="84"/>
    </row>
    <row r="156" spans="2:36" hidden="1" x14ac:dyDescent="0.25">
      <c r="B156" s="77"/>
      <c r="C156" s="77"/>
      <c r="D156" s="77"/>
      <c r="E156" s="84">
        <v>152</v>
      </c>
      <c r="F156" s="84">
        <f t="shared" si="85"/>
        <v>298161.59999999963</v>
      </c>
      <c r="G156" s="84">
        <f t="shared" si="86"/>
        <v>674503.59999999963</v>
      </c>
      <c r="H156" s="84">
        <f t="shared" si="87"/>
        <v>108446.60000000009</v>
      </c>
      <c r="I156" s="84">
        <f t="shared" si="88"/>
        <v>65990.600000000093</v>
      </c>
      <c r="J156" s="84">
        <f t="shared" si="89"/>
        <v>71423.600000000093</v>
      </c>
      <c r="K156" s="84">
        <f t="shared" si="90"/>
        <v>317045.59999999963</v>
      </c>
      <c r="L156" s="84">
        <f t="shared" si="91"/>
        <v>327226.59999999963</v>
      </c>
      <c r="M156" s="84">
        <f t="shared" si="92"/>
        <v>280809.59999999963</v>
      </c>
      <c r="N156" s="84">
        <f t="shared" si="93"/>
        <v>107449.60000000009</v>
      </c>
      <c r="O156" s="84">
        <f t="shared" si="94"/>
        <v>64733.599999999977</v>
      </c>
      <c r="P156" s="84">
        <f t="shared" si="95"/>
        <v>406518.59999999963</v>
      </c>
      <c r="Q156" s="84">
        <f t="shared" si="96"/>
        <v>86522.600000000093</v>
      </c>
      <c r="R156" s="84">
        <f t="shared" si="97"/>
        <v>326047.59999999963</v>
      </c>
      <c r="S156" s="84">
        <f t="shared" si="98"/>
        <v>18792.599999999977</v>
      </c>
      <c r="T156" s="84">
        <f t="shared" si="99"/>
        <v>186719.60000000009</v>
      </c>
      <c r="U156" s="84">
        <f t="shared" si="100"/>
        <v>31124.599999999977</v>
      </c>
      <c r="V156" s="84">
        <f t="shared" si="101"/>
        <v>87353.600000000093</v>
      </c>
      <c r="W156" s="84">
        <f t="shared" si="102"/>
        <v>251586.60000000009</v>
      </c>
      <c r="X156" s="84">
        <f t="shared" si="103"/>
        <v>93769.600000000093</v>
      </c>
      <c r="Y156" s="84">
        <f t="shared" si="104"/>
        <v>1092142.6000000015</v>
      </c>
      <c r="Z156" s="84">
        <f t="shared" si="105"/>
        <v>781681.59999999963</v>
      </c>
      <c r="AA156" s="84">
        <f t="shared" si="106"/>
        <v>859506.59999999963</v>
      </c>
      <c r="AB156" s="84">
        <f t="shared" si="107"/>
        <v>736552.59999999963</v>
      </c>
      <c r="AC156" s="84">
        <f t="shared" si="108"/>
        <v>345354.59999999963</v>
      </c>
      <c r="AD156" s="84">
        <f t="shared" si="109"/>
        <v>3815231.6000000015</v>
      </c>
      <c r="AF156" s="84"/>
      <c r="AG156" s="84"/>
      <c r="AI156" s="84"/>
      <c r="AJ156" s="84"/>
    </row>
    <row r="157" spans="2:36" hidden="1" x14ac:dyDescent="0.25">
      <c r="B157" s="77"/>
      <c r="C157" s="77"/>
      <c r="D157" s="77"/>
      <c r="E157" s="84">
        <v>153</v>
      </c>
      <c r="F157" s="84">
        <f t="shared" si="85"/>
        <v>298161.6999999996</v>
      </c>
      <c r="G157" s="84">
        <f t="shared" si="86"/>
        <v>674503.6999999996</v>
      </c>
      <c r="H157" s="84">
        <f t="shared" si="87"/>
        <v>108446.7000000001</v>
      </c>
      <c r="I157" s="84">
        <f t="shared" si="88"/>
        <v>65990.700000000099</v>
      </c>
      <c r="J157" s="84">
        <f t="shared" si="89"/>
        <v>71423.700000000099</v>
      </c>
      <c r="K157" s="84">
        <f t="shared" si="90"/>
        <v>317045.6999999996</v>
      </c>
      <c r="L157" s="84">
        <f t="shared" si="91"/>
        <v>327226.6999999996</v>
      </c>
      <c r="M157" s="84">
        <f t="shared" si="92"/>
        <v>280809.6999999996</v>
      </c>
      <c r="N157" s="84">
        <f t="shared" si="93"/>
        <v>107449.7000000001</v>
      </c>
      <c r="O157" s="84">
        <f t="shared" si="94"/>
        <v>64733.699999999975</v>
      </c>
      <c r="P157" s="84">
        <f t="shared" si="95"/>
        <v>406518.6999999996</v>
      </c>
      <c r="Q157" s="84">
        <f t="shared" si="96"/>
        <v>86522.700000000099</v>
      </c>
      <c r="R157" s="84">
        <f t="shared" si="97"/>
        <v>326047.6999999996</v>
      </c>
      <c r="S157" s="84">
        <f t="shared" si="98"/>
        <v>18792.699999999975</v>
      </c>
      <c r="T157" s="84">
        <f t="shared" si="99"/>
        <v>186719.7000000001</v>
      </c>
      <c r="U157" s="84">
        <f t="shared" si="100"/>
        <v>31124.699999999975</v>
      </c>
      <c r="V157" s="84">
        <f t="shared" si="101"/>
        <v>87353.700000000099</v>
      </c>
      <c r="W157" s="84">
        <f t="shared" si="102"/>
        <v>251586.7000000001</v>
      </c>
      <c r="X157" s="84">
        <f t="shared" si="103"/>
        <v>93769.700000000099</v>
      </c>
      <c r="Y157" s="84">
        <f t="shared" si="104"/>
        <v>1092142.7000000016</v>
      </c>
      <c r="Z157" s="84">
        <f t="shared" si="105"/>
        <v>781681.6999999996</v>
      </c>
      <c r="AA157" s="84">
        <f t="shared" si="106"/>
        <v>859506.6999999996</v>
      </c>
      <c r="AB157" s="84">
        <f t="shared" si="107"/>
        <v>736552.6999999996</v>
      </c>
      <c r="AC157" s="84">
        <f t="shared" si="108"/>
        <v>345354.6999999996</v>
      </c>
      <c r="AD157" s="84">
        <f t="shared" si="109"/>
        <v>3815231.7000000016</v>
      </c>
      <c r="AF157" s="84"/>
      <c r="AG157" s="84"/>
      <c r="AI157" s="84"/>
      <c r="AJ157" s="84"/>
    </row>
    <row r="158" spans="2:36" hidden="1" x14ac:dyDescent="0.25">
      <c r="B158" s="77"/>
      <c r="C158" s="77"/>
      <c r="D158" s="77"/>
      <c r="E158" s="84">
        <v>154</v>
      </c>
      <c r="F158" s="84">
        <f t="shared" si="85"/>
        <v>298161.79999999958</v>
      </c>
      <c r="G158" s="84">
        <f t="shared" si="86"/>
        <v>674503.79999999958</v>
      </c>
      <c r="H158" s="84">
        <f t="shared" si="87"/>
        <v>108446.8000000001</v>
      </c>
      <c r="I158" s="84">
        <f t="shared" si="88"/>
        <v>65990.800000000105</v>
      </c>
      <c r="J158" s="84">
        <f t="shared" si="89"/>
        <v>71423.800000000105</v>
      </c>
      <c r="K158" s="84">
        <f t="shared" si="90"/>
        <v>317045.79999999958</v>
      </c>
      <c r="L158" s="84">
        <f t="shared" si="91"/>
        <v>327226.79999999958</v>
      </c>
      <c r="M158" s="84">
        <f t="shared" si="92"/>
        <v>280809.79999999958</v>
      </c>
      <c r="N158" s="84">
        <f t="shared" si="93"/>
        <v>107449.8000000001</v>
      </c>
      <c r="O158" s="84">
        <f t="shared" si="94"/>
        <v>64733.799999999974</v>
      </c>
      <c r="P158" s="84">
        <f t="shared" si="95"/>
        <v>406518.79999999958</v>
      </c>
      <c r="Q158" s="84">
        <f t="shared" si="96"/>
        <v>86522.800000000105</v>
      </c>
      <c r="R158" s="84">
        <f t="shared" si="97"/>
        <v>326047.79999999958</v>
      </c>
      <c r="S158" s="84">
        <f t="shared" si="98"/>
        <v>18792.799999999974</v>
      </c>
      <c r="T158" s="84">
        <f t="shared" si="99"/>
        <v>186719.8000000001</v>
      </c>
      <c r="U158" s="84">
        <f t="shared" si="100"/>
        <v>31124.799999999974</v>
      </c>
      <c r="V158" s="84">
        <f t="shared" si="101"/>
        <v>87353.800000000105</v>
      </c>
      <c r="W158" s="84">
        <f t="shared" si="102"/>
        <v>251586.8000000001</v>
      </c>
      <c r="X158" s="84">
        <f t="shared" si="103"/>
        <v>93769.800000000105</v>
      </c>
      <c r="Y158" s="84">
        <f t="shared" si="104"/>
        <v>1092142.8000000017</v>
      </c>
      <c r="Z158" s="84">
        <f t="shared" si="105"/>
        <v>781681.79999999958</v>
      </c>
      <c r="AA158" s="84">
        <f t="shared" si="106"/>
        <v>859506.79999999958</v>
      </c>
      <c r="AB158" s="84">
        <f t="shared" si="107"/>
        <v>736552.79999999958</v>
      </c>
      <c r="AC158" s="84">
        <f t="shared" si="108"/>
        <v>345354.79999999958</v>
      </c>
      <c r="AD158" s="84">
        <f t="shared" si="109"/>
        <v>3815231.8000000017</v>
      </c>
      <c r="AF158" s="84"/>
      <c r="AG158" s="84"/>
      <c r="AI158" s="84"/>
      <c r="AJ158" s="84"/>
    </row>
    <row r="159" spans="2:36" hidden="1" x14ac:dyDescent="0.25">
      <c r="B159" s="77"/>
      <c r="C159" s="77"/>
      <c r="D159" s="77"/>
      <c r="E159" s="84">
        <v>155</v>
      </c>
      <c r="F159" s="84">
        <f t="shared" si="85"/>
        <v>298161.89999999956</v>
      </c>
      <c r="G159" s="84">
        <f t="shared" si="86"/>
        <v>674503.89999999956</v>
      </c>
      <c r="H159" s="84">
        <f t="shared" si="87"/>
        <v>108446.90000000011</v>
      </c>
      <c r="I159" s="84">
        <f t="shared" si="88"/>
        <v>65990.900000000111</v>
      </c>
      <c r="J159" s="84">
        <f t="shared" si="89"/>
        <v>71423.900000000111</v>
      </c>
      <c r="K159" s="84">
        <f t="shared" si="90"/>
        <v>317045.89999999956</v>
      </c>
      <c r="L159" s="84">
        <f t="shared" si="91"/>
        <v>327226.89999999956</v>
      </c>
      <c r="M159" s="84">
        <f t="shared" si="92"/>
        <v>280809.89999999956</v>
      </c>
      <c r="N159" s="84">
        <f t="shared" si="93"/>
        <v>107449.90000000011</v>
      </c>
      <c r="O159" s="84">
        <f t="shared" si="94"/>
        <v>64733.899999999972</v>
      </c>
      <c r="P159" s="84">
        <f t="shared" si="95"/>
        <v>406518.89999999956</v>
      </c>
      <c r="Q159" s="84">
        <f t="shared" si="96"/>
        <v>86522.900000000111</v>
      </c>
      <c r="R159" s="84">
        <f t="shared" si="97"/>
        <v>326047.89999999956</v>
      </c>
      <c r="S159" s="84">
        <f t="shared" si="98"/>
        <v>18792.899999999972</v>
      </c>
      <c r="T159" s="84">
        <f t="shared" si="99"/>
        <v>186719.90000000011</v>
      </c>
      <c r="U159" s="84">
        <f t="shared" si="100"/>
        <v>31124.899999999972</v>
      </c>
      <c r="V159" s="84">
        <f t="shared" si="101"/>
        <v>87353.900000000111</v>
      </c>
      <c r="W159" s="84">
        <f t="shared" si="102"/>
        <v>251586.90000000011</v>
      </c>
      <c r="X159" s="84">
        <f t="shared" si="103"/>
        <v>93769.900000000111</v>
      </c>
      <c r="Y159" s="84">
        <f t="shared" si="104"/>
        <v>1092142.9000000018</v>
      </c>
      <c r="Z159" s="84">
        <f t="shared" si="105"/>
        <v>781681.89999999956</v>
      </c>
      <c r="AA159" s="84">
        <f t="shared" si="106"/>
        <v>859506.89999999956</v>
      </c>
      <c r="AB159" s="84">
        <f t="shared" si="107"/>
        <v>736552.89999999956</v>
      </c>
      <c r="AC159" s="84">
        <f t="shared" si="108"/>
        <v>345354.89999999956</v>
      </c>
      <c r="AD159" s="84">
        <f t="shared" si="109"/>
        <v>3815231.9000000018</v>
      </c>
      <c r="AE159" s="48"/>
      <c r="AF159" s="84"/>
      <c r="AG159" s="84"/>
      <c r="AI159" s="84"/>
      <c r="AJ159" s="84"/>
    </row>
    <row r="160" spans="2:36" hidden="1" x14ac:dyDescent="0.25">
      <c r="B160" s="77"/>
      <c r="C160" s="77"/>
      <c r="D160" s="77"/>
      <c r="E160" s="84">
        <v>156</v>
      </c>
      <c r="F160" s="84">
        <f t="shared" si="85"/>
        <v>298161.99999999953</v>
      </c>
      <c r="G160" s="84">
        <f t="shared" si="86"/>
        <v>674503.99999999953</v>
      </c>
      <c r="H160" s="84">
        <f t="shared" si="87"/>
        <v>108447.00000000012</v>
      </c>
      <c r="I160" s="84">
        <f t="shared" si="88"/>
        <v>65991.000000000116</v>
      </c>
      <c r="J160" s="84">
        <f t="shared" si="89"/>
        <v>71424.000000000116</v>
      </c>
      <c r="K160" s="84">
        <f t="shared" si="90"/>
        <v>317045.99999999953</v>
      </c>
      <c r="L160" s="84">
        <f t="shared" si="91"/>
        <v>327226.99999999953</v>
      </c>
      <c r="M160" s="84">
        <f t="shared" si="92"/>
        <v>280809.99999999953</v>
      </c>
      <c r="N160" s="84">
        <f t="shared" si="93"/>
        <v>107450.00000000012</v>
      </c>
      <c r="O160" s="84">
        <f t="shared" si="94"/>
        <v>64733.999999999971</v>
      </c>
      <c r="P160" s="84">
        <f t="shared" si="95"/>
        <v>406518.99999999953</v>
      </c>
      <c r="Q160" s="84">
        <f t="shared" si="96"/>
        <v>86523.000000000116</v>
      </c>
      <c r="R160" s="84">
        <f t="shared" si="97"/>
        <v>326047.99999999953</v>
      </c>
      <c r="S160" s="84">
        <f t="shared" si="98"/>
        <v>18792.999999999971</v>
      </c>
      <c r="T160" s="84">
        <f t="shared" si="99"/>
        <v>186720.00000000012</v>
      </c>
      <c r="U160" s="84">
        <f t="shared" si="100"/>
        <v>31124.999999999971</v>
      </c>
      <c r="V160" s="84">
        <f t="shared" si="101"/>
        <v>87354.000000000116</v>
      </c>
      <c r="W160" s="84">
        <f t="shared" si="102"/>
        <v>251587.00000000012</v>
      </c>
      <c r="X160" s="84">
        <f t="shared" si="103"/>
        <v>93770.000000000116</v>
      </c>
      <c r="Y160" s="84">
        <f t="shared" si="104"/>
        <v>1092143.0000000019</v>
      </c>
      <c r="Z160" s="84">
        <f t="shared" si="105"/>
        <v>781681.99999999953</v>
      </c>
      <c r="AA160" s="84">
        <f t="shared" si="106"/>
        <v>859506.99999999953</v>
      </c>
      <c r="AB160" s="84">
        <f t="shared" si="107"/>
        <v>736552.99999999953</v>
      </c>
      <c r="AC160" s="84">
        <f t="shared" si="108"/>
        <v>345354.99999999953</v>
      </c>
      <c r="AD160" s="84">
        <f t="shared" si="109"/>
        <v>3815232.0000000019</v>
      </c>
      <c r="AE160" s="48"/>
      <c r="AF160" s="84"/>
      <c r="AG160" s="84"/>
      <c r="AI160" s="84"/>
      <c r="AJ160" s="84"/>
    </row>
    <row r="161" spans="2:36" hidden="1" x14ac:dyDescent="0.25">
      <c r="B161" s="77"/>
      <c r="C161" s="77"/>
      <c r="D161" s="77"/>
      <c r="E161" s="84">
        <v>157</v>
      </c>
      <c r="F161" s="84">
        <f t="shared" si="85"/>
        <v>298162.09999999951</v>
      </c>
      <c r="G161" s="84">
        <f t="shared" si="86"/>
        <v>674504.09999999951</v>
      </c>
      <c r="H161" s="84">
        <f t="shared" si="87"/>
        <v>108447.10000000012</v>
      </c>
      <c r="I161" s="84">
        <f t="shared" si="88"/>
        <v>65991.100000000122</v>
      </c>
      <c r="J161" s="84">
        <f t="shared" si="89"/>
        <v>71424.100000000122</v>
      </c>
      <c r="K161" s="84">
        <f t="shared" si="90"/>
        <v>317046.09999999951</v>
      </c>
      <c r="L161" s="84">
        <f t="shared" si="91"/>
        <v>327227.09999999951</v>
      </c>
      <c r="M161" s="84">
        <f t="shared" si="92"/>
        <v>280810.09999999951</v>
      </c>
      <c r="N161" s="84">
        <f t="shared" si="93"/>
        <v>107450.10000000012</v>
      </c>
      <c r="O161" s="84">
        <f t="shared" si="94"/>
        <v>64734.099999999969</v>
      </c>
      <c r="P161" s="84">
        <f t="shared" si="95"/>
        <v>406519.09999999951</v>
      </c>
      <c r="Q161" s="84">
        <f t="shared" si="96"/>
        <v>86523.100000000122</v>
      </c>
      <c r="R161" s="84">
        <f t="shared" si="97"/>
        <v>326048.09999999951</v>
      </c>
      <c r="S161" s="84">
        <f t="shared" si="98"/>
        <v>18793.099999999969</v>
      </c>
      <c r="T161" s="84">
        <f t="shared" si="99"/>
        <v>186720.10000000012</v>
      </c>
      <c r="U161" s="84">
        <f t="shared" si="100"/>
        <v>31125.099999999969</v>
      </c>
      <c r="V161" s="84">
        <f t="shared" si="101"/>
        <v>87354.100000000122</v>
      </c>
      <c r="W161" s="84">
        <f t="shared" si="102"/>
        <v>251587.10000000012</v>
      </c>
      <c r="X161" s="84">
        <f t="shared" si="103"/>
        <v>93770.100000000122</v>
      </c>
      <c r="Y161" s="84">
        <f t="shared" si="104"/>
        <v>1092143.100000002</v>
      </c>
      <c r="Z161" s="84">
        <f t="shared" si="105"/>
        <v>781682.09999999951</v>
      </c>
      <c r="AA161" s="84">
        <f t="shared" si="106"/>
        <v>859507.09999999951</v>
      </c>
      <c r="AB161" s="84">
        <f t="shared" si="107"/>
        <v>736553.09999999951</v>
      </c>
      <c r="AC161" s="84">
        <f t="shared" si="108"/>
        <v>345355.09999999951</v>
      </c>
      <c r="AD161" s="84">
        <f t="shared" si="109"/>
        <v>3815232.100000002</v>
      </c>
      <c r="AE161" s="48"/>
      <c r="AF161" s="84"/>
      <c r="AG161" s="84"/>
      <c r="AI161" s="84"/>
      <c r="AJ161" s="84"/>
    </row>
    <row r="162" spans="2:36" hidden="1" x14ac:dyDescent="0.25">
      <c r="B162" s="77"/>
      <c r="C162" s="77"/>
      <c r="D162" s="77"/>
      <c r="E162" s="84">
        <v>158</v>
      </c>
      <c r="F162" s="84">
        <f t="shared" si="85"/>
        <v>298162.19999999949</v>
      </c>
      <c r="G162" s="84">
        <f t="shared" si="86"/>
        <v>674504.19999999949</v>
      </c>
      <c r="H162" s="84">
        <f t="shared" si="87"/>
        <v>108447.20000000013</v>
      </c>
      <c r="I162" s="84">
        <f t="shared" si="88"/>
        <v>65991.200000000128</v>
      </c>
      <c r="J162" s="84">
        <f t="shared" si="89"/>
        <v>71424.200000000128</v>
      </c>
      <c r="K162" s="84">
        <f t="shared" si="90"/>
        <v>317046.19999999949</v>
      </c>
      <c r="L162" s="84">
        <f t="shared" si="91"/>
        <v>327227.19999999949</v>
      </c>
      <c r="M162" s="84">
        <f t="shared" si="92"/>
        <v>280810.19999999949</v>
      </c>
      <c r="N162" s="84">
        <f t="shared" si="93"/>
        <v>107450.20000000013</v>
      </c>
      <c r="O162" s="84">
        <f t="shared" si="94"/>
        <v>64734.199999999968</v>
      </c>
      <c r="P162" s="84">
        <f t="shared" si="95"/>
        <v>406519.19999999949</v>
      </c>
      <c r="Q162" s="84">
        <f t="shared" si="96"/>
        <v>86523.200000000128</v>
      </c>
      <c r="R162" s="84">
        <f t="shared" si="97"/>
        <v>326048.19999999949</v>
      </c>
      <c r="S162" s="84">
        <f t="shared" si="98"/>
        <v>18793.199999999968</v>
      </c>
      <c r="T162" s="84">
        <f t="shared" si="99"/>
        <v>186720.20000000013</v>
      </c>
      <c r="U162" s="84">
        <f t="shared" si="100"/>
        <v>31125.199999999968</v>
      </c>
      <c r="V162" s="84">
        <f t="shared" si="101"/>
        <v>87354.200000000128</v>
      </c>
      <c r="W162" s="84">
        <f t="shared" si="102"/>
        <v>251587.20000000013</v>
      </c>
      <c r="X162" s="84">
        <f t="shared" si="103"/>
        <v>93770.200000000128</v>
      </c>
      <c r="Y162" s="84">
        <f t="shared" si="104"/>
        <v>1092143.200000002</v>
      </c>
      <c r="Z162" s="84">
        <f t="shared" si="105"/>
        <v>781682.19999999949</v>
      </c>
      <c r="AA162" s="84">
        <f t="shared" si="106"/>
        <v>859507.19999999949</v>
      </c>
      <c r="AB162" s="84">
        <f t="shared" si="107"/>
        <v>736553.19999999949</v>
      </c>
      <c r="AC162" s="84">
        <f t="shared" si="108"/>
        <v>345355.19999999949</v>
      </c>
      <c r="AD162" s="84">
        <f t="shared" si="109"/>
        <v>3815232.200000002</v>
      </c>
      <c r="AE162" s="48"/>
      <c r="AF162" s="84"/>
      <c r="AG162" s="84"/>
      <c r="AI162" s="84"/>
      <c r="AJ162" s="84"/>
    </row>
    <row r="163" spans="2:36" hidden="1" x14ac:dyDescent="0.25">
      <c r="B163" s="77"/>
      <c r="C163" s="77"/>
      <c r="D163" s="77"/>
      <c r="E163" s="84">
        <v>159</v>
      </c>
      <c r="F163" s="84">
        <f t="shared" si="85"/>
        <v>298162.29999999946</v>
      </c>
      <c r="G163" s="84">
        <f t="shared" si="86"/>
        <v>674504.29999999946</v>
      </c>
      <c r="H163" s="84">
        <f t="shared" si="87"/>
        <v>108447.30000000013</v>
      </c>
      <c r="I163" s="84">
        <f t="shared" si="88"/>
        <v>65991.300000000134</v>
      </c>
      <c r="J163" s="84">
        <f t="shared" si="89"/>
        <v>71424.300000000134</v>
      </c>
      <c r="K163" s="84">
        <f t="shared" si="90"/>
        <v>317046.29999999946</v>
      </c>
      <c r="L163" s="84">
        <f t="shared" si="91"/>
        <v>327227.29999999946</v>
      </c>
      <c r="M163" s="84">
        <f t="shared" si="92"/>
        <v>280810.29999999946</v>
      </c>
      <c r="N163" s="84">
        <f t="shared" si="93"/>
        <v>107450.30000000013</v>
      </c>
      <c r="O163" s="84">
        <f t="shared" si="94"/>
        <v>64734.299999999967</v>
      </c>
      <c r="P163" s="84">
        <f t="shared" si="95"/>
        <v>406519.29999999946</v>
      </c>
      <c r="Q163" s="84">
        <f t="shared" si="96"/>
        <v>86523.300000000134</v>
      </c>
      <c r="R163" s="84">
        <f t="shared" si="97"/>
        <v>326048.29999999946</v>
      </c>
      <c r="S163" s="84">
        <f t="shared" si="98"/>
        <v>18793.299999999967</v>
      </c>
      <c r="T163" s="84">
        <f t="shared" si="99"/>
        <v>186720.30000000013</v>
      </c>
      <c r="U163" s="84">
        <f t="shared" si="100"/>
        <v>31125.299999999967</v>
      </c>
      <c r="V163" s="84">
        <f t="shared" si="101"/>
        <v>87354.300000000134</v>
      </c>
      <c r="W163" s="84">
        <f t="shared" si="102"/>
        <v>251587.30000000013</v>
      </c>
      <c r="X163" s="84">
        <f t="shared" si="103"/>
        <v>93770.300000000134</v>
      </c>
      <c r="Y163" s="84">
        <f t="shared" si="104"/>
        <v>1092143.3000000021</v>
      </c>
      <c r="Z163" s="84">
        <f t="shared" si="105"/>
        <v>781682.29999999946</v>
      </c>
      <c r="AA163" s="84">
        <f t="shared" si="106"/>
        <v>859507.29999999946</v>
      </c>
      <c r="AB163" s="84">
        <f t="shared" si="107"/>
        <v>736553.29999999946</v>
      </c>
      <c r="AC163" s="84">
        <f t="shared" si="108"/>
        <v>345355.29999999946</v>
      </c>
      <c r="AD163" s="84">
        <f t="shared" si="109"/>
        <v>3815232.3000000021</v>
      </c>
      <c r="AE163" s="48"/>
      <c r="AF163" s="84"/>
      <c r="AG163" s="84"/>
      <c r="AI163" s="84"/>
      <c r="AJ163" s="84"/>
    </row>
    <row r="164" spans="2:36" hidden="1" x14ac:dyDescent="0.25">
      <c r="B164" s="77"/>
      <c r="C164" s="77"/>
      <c r="D164" s="77"/>
      <c r="E164" s="84">
        <v>160</v>
      </c>
      <c r="F164" s="84">
        <f t="shared" si="85"/>
        <v>298162.39999999944</v>
      </c>
      <c r="G164" s="84">
        <f t="shared" si="86"/>
        <v>674504.39999999944</v>
      </c>
      <c r="H164" s="84">
        <f t="shared" si="87"/>
        <v>108447.40000000014</v>
      </c>
      <c r="I164" s="84">
        <f t="shared" si="88"/>
        <v>65991.40000000014</v>
      </c>
      <c r="J164" s="84">
        <f t="shared" si="89"/>
        <v>71424.40000000014</v>
      </c>
      <c r="K164" s="84">
        <f t="shared" si="90"/>
        <v>317046.39999999944</v>
      </c>
      <c r="L164" s="84">
        <f t="shared" si="91"/>
        <v>327227.39999999944</v>
      </c>
      <c r="M164" s="84">
        <f t="shared" si="92"/>
        <v>280810.39999999944</v>
      </c>
      <c r="N164" s="84">
        <f t="shared" si="93"/>
        <v>107450.40000000014</v>
      </c>
      <c r="O164" s="84">
        <f t="shared" si="94"/>
        <v>64734.399999999965</v>
      </c>
      <c r="P164" s="84">
        <f t="shared" si="95"/>
        <v>406519.39999999944</v>
      </c>
      <c r="Q164" s="84">
        <f t="shared" si="96"/>
        <v>86523.40000000014</v>
      </c>
      <c r="R164" s="84">
        <f t="shared" si="97"/>
        <v>326048.39999999944</v>
      </c>
      <c r="S164" s="84">
        <f t="shared" si="98"/>
        <v>18793.399999999965</v>
      </c>
      <c r="T164" s="84">
        <f t="shared" si="99"/>
        <v>186720.40000000014</v>
      </c>
      <c r="U164" s="84">
        <f t="shared" si="100"/>
        <v>31125.399999999965</v>
      </c>
      <c r="V164" s="84">
        <f t="shared" si="101"/>
        <v>87354.40000000014</v>
      </c>
      <c r="W164" s="84">
        <f t="shared" si="102"/>
        <v>251587.40000000014</v>
      </c>
      <c r="X164" s="84">
        <f t="shared" si="103"/>
        <v>93770.40000000014</v>
      </c>
      <c r="Y164" s="84">
        <f t="shared" si="104"/>
        <v>1092143.4000000022</v>
      </c>
      <c r="Z164" s="84">
        <f t="shared" si="105"/>
        <v>781682.39999999944</v>
      </c>
      <c r="AA164" s="84">
        <f t="shared" si="106"/>
        <v>859507.39999999944</v>
      </c>
      <c r="AB164" s="84">
        <f t="shared" si="107"/>
        <v>736553.39999999944</v>
      </c>
      <c r="AC164" s="84">
        <f t="shared" si="108"/>
        <v>345355.39999999944</v>
      </c>
      <c r="AD164" s="84">
        <f t="shared" si="109"/>
        <v>3815232.4000000022</v>
      </c>
      <c r="AE164" s="48"/>
      <c r="AF164" s="84"/>
      <c r="AG164" s="84"/>
      <c r="AI164" s="84"/>
      <c r="AJ164" s="84"/>
    </row>
    <row r="165" spans="2:36" hidden="1" x14ac:dyDescent="0.25">
      <c r="B165" s="77"/>
      <c r="C165" s="77"/>
      <c r="D165" s="77"/>
      <c r="E165" s="84">
        <v>161</v>
      </c>
      <c r="F165" s="84">
        <f t="shared" si="85"/>
        <v>298162.49999999942</v>
      </c>
      <c r="G165" s="84">
        <f t="shared" si="86"/>
        <v>674504.49999999942</v>
      </c>
      <c r="H165" s="84">
        <f t="shared" si="87"/>
        <v>108447.50000000015</v>
      </c>
      <c r="I165" s="84">
        <f t="shared" si="88"/>
        <v>65991.500000000146</v>
      </c>
      <c r="J165" s="84">
        <f t="shared" si="89"/>
        <v>71424.500000000146</v>
      </c>
      <c r="K165" s="84">
        <f t="shared" si="90"/>
        <v>317046.49999999942</v>
      </c>
      <c r="L165" s="84">
        <f t="shared" si="91"/>
        <v>327227.49999999942</v>
      </c>
      <c r="M165" s="84">
        <f t="shared" si="92"/>
        <v>280810.49999999942</v>
      </c>
      <c r="N165" s="84">
        <f t="shared" si="93"/>
        <v>107450.50000000015</v>
      </c>
      <c r="O165" s="84">
        <f t="shared" si="94"/>
        <v>64734.499999999964</v>
      </c>
      <c r="P165" s="84">
        <f t="shared" si="95"/>
        <v>406519.49999999942</v>
      </c>
      <c r="Q165" s="84">
        <f t="shared" si="96"/>
        <v>86523.500000000146</v>
      </c>
      <c r="R165" s="84">
        <f t="shared" si="97"/>
        <v>326048.49999999942</v>
      </c>
      <c r="S165" s="84">
        <f t="shared" si="98"/>
        <v>18793.499999999964</v>
      </c>
      <c r="T165" s="84">
        <f t="shared" si="99"/>
        <v>186720.50000000015</v>
      </c>
      <c r="U165" s="84">
        <f t="shared" si="100"/>
        <v>31125.499999999964</v>
      </c>
      <c r="V165" s="84">
        <f t="shared" si="101"/>
        <v>87354.500000000146</v>
      </c>
      <c r="W165" s="84">
        <f t="shared" si="102"/>
        <v>251587.50000000015</v>
      </c>
      <c r="X165" s="84">
        <f t="shared" si="103"/>
        <v>93770.500000000146</v>
      </c>
      <c r="Y165" s="84">
        <f t="shared" si="104"/>
        <v>1092143.5000000023</v>
      </c>
      <c r="Z165" s="84">
        <f t="shared" si="105"/>
        <v>781682.49999999942</v>
      </c>
      <c r="AA165" s="84">
        <f t="shared" si="106"/>
        <v>859507.49999999942</v>
      </c>
      <c r="AB165" s="84">
        <f t="shared" si="107"/>
        <v>736553.49999999942</v>
      </c>
      <c r="AC165" s="84">
        <f t="shared" si="108"/>
        <v>345355.49999999942</v>
      </c>
      <c r="AD165" s="84">
        <f t="shared" si="109"/>
        <v>3815232.5000000023</v>
      </c>
      <c r="AE165" s="48"/>
      <c r="AF165" s="84"/>
      <c r="AG165" s="84"/>
      <c r="AI165" s="84"/>
      <c r="AJ165" s="84"/>
    </row>
    <row r="166" spans="2:36" hidden="1" x14ac:dyDescent="0.25">
      <c r="B166" s="77"/>
      <c r="C166" s="77"/>
      <c r="D166" s="77"/>
      <c r="E166" s="84">
        <v>162</v>
      </c>
      <c r="F166" s="84">
        <f t="shared" si="85"/>
        <v>298162.59999999939</v>
      </c>
      <c r="G166" s="84">
        <f t="shared" si="86"/>
        <v>674504.59999999939</v>
      </c>
      <c r="H166" s="84">
        <f t="shared" si="87"/>
        <v>108447.60000000015</v>
      </c>
      <c r="I166" s="84">
        <f t="shared" si="88"/>
        <v>65991.600000000151</v>
      </c>
      <c r="J166" s="84">
        <f t="shared" si="89"/>
        <v>71424.600000000151</v>
      </c>
      <c r="K166" s="84">
        <f t="shared" si="90"/>
        <v>317046.59999999939</v>
      </c>
      <c r="L166" s="84">
        <f t="shared" si="91"/>
        <v>327227.59999999939</v>
      </c>
      <c r="M166" s="84">
        <f t="shared" si="92"/>
        <v>280810.59999999939</v>
      </c>
      <c r="N166" s="84">
        <f t="shared" si="93"/>
        <v>107450.60000000015</v>
      </c>
      <c r="O166" s="84">
        <f t="shared" si="94"/>
        <v>64734.599999999962</v>
      </c>
      <c r="P166" s="84">
        <f t="shared" si="95"/>
        <v>406519.59999999939</v>
      </c>
      <c r="Q166" s="84">
        <f t="shared" si="96"/>
        <v>86523.600000000151</v>
      </c>
      <c r="R166" s="84">
        <f t="shared" si="97"/>
        <v>326048.59999999939</v>
      </c>
      <c r="S166" s="84">
        <f t="shared" si="98"/>
        <v>18793.599999999962</v>
      </c>
      <c r="T166" s="84">
        <f t="shared" si="99"/>
        <v>186720.60000000015</v>
      </c>
      <c r="U166" s="84">
        <f t="shared" si="100"/>
        <v>31125.599999999962</v>
      </c>
      <c r="V166" s="84">
        <f t="shared" si="101"/>
        <v>87354.600000000151</v>
      </c>
      <c r="W166" s="84">
        <f t="shared" si="102"/>
        <v>251587.60000000015</v>
      </c>
      <c r="X166" s="84">
        <f t="shared" si="103"/>
        <v>93770.600000000151</v>
      </c>
      <c r="Y166" s="84">
        <f t="shared" si="104"/>
        <v>1092143.6000000024</v>
      </c>
      <c r="Z166" s="84">
        <f t="shared" si="105"/>
        <v>781682.59999999939</v>
      </c>
      <c r="AA166" s="84">
        <f t="shared" si="106"/>
        <v>859507.59999999939</v>
      </c>
      <c r="AB166" s="84">
        <f t="shared" si="107"/>
        <v>736553.59999999939</v>
      </c>
      <c r="AC166" s="84">
        <f t="shared" si="108"/>
        <v>345355.59999999939</v>
      </c>
      <c r="AD166" s="84">
        <f t="shared" si="109"/>
        <v>3815232.6000000024</v>
      </c>
      <c r="AE166" s="48"/>
      <c r="AF166" s="84"/>
      <c r="AG166" s="84"/>
      <c r="AI166" s="84"/>
      <c r="AJ166" s="84"/>
    </row>
    <row r="167" spans="2:36" hidden="1" x14ac:dyDescent="0.25">
      <c r="B167" s="77"/>
      <c r="C167" s="77"/>
      <c r="D167" s="77"/>
      <c r="E167" s="84">
        <v>163</v>
      </c>
      <c r="F167" s="84">
        <f t="shared" si="85"/>
        <v>298162.69999999937</v>
      </c>
      <c r="G167" s="84">
        <f t="shared" si="86"/>
        <v>674504.69999999937</v>
      </c>
      <c r="H167" s="84">
        <f t="shared" si="87"/>
        <v>108447.70000000016</v>
      </c>
      <c r="I167" s="84">
        <f t="shared" si="88"/>
        <v>65991.700000000157</v>
      </c>
      <c r="J167" s="84">
        <f t="shared" si="89"/>
        <v>71424.700000000157</v>
      </c>
      <c r="K167" s="84">
        <f t="shared" si="90"/>
        <v>317046.69999999937</v>
      </c>
      <c r="L167" s="84">
        <f t="shared" si="91"/>
        <v>327227.69999999937</v>
      </c>
      <c r="M167" s="84">
        <f t="shared" si="92"/>
        <v>280810.69999999937</v>
      </c>
      <c r="N167" s="84">
        <f t="shared" si="93"/>
        <v>107450.70000000016</v>
      </c>
      <c r="O167" s="84">
        <f t="shared" si="94"/>
        <v>64734.699999999961</v>
      </c>
      <c r="P167" s="84">
        <f t="shared" si="95"/>
        <v>406519.69999999937</v>
      </c>
      <c r="Q167" s="84">
        <f t="shared" si="96"/>
        <v>86523.700000000157</v>
      </c>
      <c r="R167" s="84">
        <f t="shared" si="97"/>
        <v>326048.69999999937</v>
      </c>
      <c r="S167" s="84">
        <f t="shared" si="98"/>
        <v>18793.699999999961</v>
      </c>
      <c r="T167" s="84">
        <f t="shared" si="99"/>
        <v>186720.70000000016</v>
      </c>
      <c r="U167" s="84">
        <f t="shared" si="100"/>
        <v>31125.699999999961</v>
      </c>
      <c r="V167" s="84">
        <f t="shared" si="101"/>
        <v>87354.700000000157</v>
      </c>
      <c r="W167" s="84">
        <f t="shared" si="102"/>
        <v>251587.70000000016</v>
      </c>
      <c r="X167" s="84">
        <f t="shared" si="103"/>
        <v>93770.700000000157</v>
      </c>
      <c r="Y167" s="84">
        <f t="shared" si="104"/>
        <v>1092143.7000000025</v>
      </c>
      <c r="Z167" s="84">
        <f t="shared" si="105"/>
        <v>781682.69999999937</v>
      </c>
      <c r="AA167" s="84">
        <f t="shared" si="106"/>
        <v>859507.69999999937</v>
      </c>
      <c r="AB167" s="84">
        <f t="shared" si="107"/>
        <v>736553.69999999937</v>
      </c>
      <c r="AC167" s="84">
        <f t="shared" si="108"/>
        <v>345355.69999999937</v>
      </c>
      <c r="AD167" s="84">
        <f t="shared" si="109"/>
        <v>3815232.7000000025</v>
      </c>
      <c r="AE167" s="48"/>
      <c r="AF167" s="84"/>
      <c r="AG167" s="84"/>
      <c r="AI167" s="84"/>
      <c r="AJ167" s="84"/>
    </row>
    <row r="168" spans="2:36" hidden="1" x14ac:dyDescent="0.25">
      <c r="B168" s="77"/>
      <c r="C168" s="77"/>
      <c r="D168" s="77"/>
      <c r="E168" s="84">
        <v>164</v>
      </c>
      <c r="F168" s="84">
        <f t="shared" si="85"/>
        <v>298162.79999999935</v>
      </c>
      <c r="G168" s="84">
        <f t="shared" si="86"/>
        <v>674504.79999999935</v>
      </c>
      <c r="H168" s="84">
        <f t="shared" si="87"/>
        <v>108447.80000000016</v>
      </c>
      <c r="I168" s="84">
        <f t="shared" si="88"/>
        <v>65991.800000000163</v>
      </c>
      <c r="J168" s="84">
        <f t="shared" si="89"/>
        <v>71424.800000000163</v>
      </c>
      <c r="K168" s="84">
        <f t="shared" si="90"/>
        <v>317046.79999999935</v>
      </c>
      <c r="L168" s="84">
        <f t="shared" si="91"/>
        <v>327227.79999999935</v>
      </c>
      <c r="M168" s="84">
        <f t="shared" si="92"/>
        <v>280810.79999999935</v>
      </c>
      <c r="N168" s="84">
        <f t="shared" si="93"/>
        <v>107450.80000000016</v>
      </c>
      <c r="O168" s="84">
        <f t="shared" si="94"/>
        <v>64734.799999999959</v>
      </c>
      <c r="P168" s="84">
        <f t="shared" si="95"/>
        <v>406519.79999999935</v>
      </c>
      <c r="Q168" s="84">
        <f t="shared" si="96"/>
        <v>86523.800000000163</v>
      </c>
      <c r="R168" s="84">
        <f t="shared" si="97"/>
        <v>326048.79999999935</v>
      </c>
      <c r="S168" s="84">
        <f t="shared" si="98"/>
        <v>18793.799999999959</v>
      </c>
      <c r="T168" s="84">
        <f t="shared" si="99"/>
        <v>186720.80000000016</v>
      </c>
      <c r="U168" s="84">
        <f t="shared" si="100"/>
        <v>31125.799999999959</v>
      </c>
      <c r="V168" s="84">
        <f t="shared" si="101"/>
        <v>87354.800000000163</v>
      </c>
      <c r="W168" s="84">
        <f t="shared" si="102"/>
        <v>251587.80000000016</v>
      </c>
      <c r="X168" s="84">
        <f t="shared" si="103"/>
        <v>93770.800000000163</v>
      </c>
      <c r="Y168" s="84">
        <f t="shared" si="104"/>
        <v>1092143.8000000026</v>
      </c>
      <c r="Z168" s="84">
        <f t="shared" si="105"/>
        <v>781682.79999999935</v>
      </c>
      <c r="AA168" s="84">
        <f t="shared" si="106"/>
        <v>859507.79999999935</v>
      </c>
      <c r="AB168" s="84">
        <f t="shared" si="107"/>
        <v>736553.79999999935</v>
      </c>
      <c r="AC168" s="84">
        <f t="shared" si="108"/>
        <v>345355.79999999935</v>
      </c>
      <c r="AD168" s="84">
        <f t="shared" si="109"/>
        <v>3815232.8000000026</v>
      </c>
      <c r="AE168" s="48"/>
      <c r="AF168" s="84"/>
      <c r="AG168" s="84"/>
      <c r="AI168" s="84"/>
      <c r="AJ168" s="84"/>
    </row>
    <row r="169" spans="2:36" hidden="1" x14ac:dyDescent="0.25">
      <c r="B169" s="77"/>
      <c r="C169" s="77"/>
      <c r="D169" s="77"/>
      <c r="E169" s="84">
        <v>165</v>
      </c>
      <c r="F169" s="84">
        <f t="shared" si="85"/>
        <v>298162.89999999932</v>
      </c>
      <c r="G169" s="84">
        <f t="shared" si="86"/>
        <v>674504.89999999932</v>
      </c>
      <c r="H169" s="84">
        <f t="shared" si="87"/>
        <v>108447.90000000017</v>
      </c>
      <c r="I169" s="84">
        <f t="shared" si="88"/>
        <v>65991.900000000169</v>
      </c>
      <c r="J169" s="84">
        <f t="shared" si="89"/>
        <v>71424.900000000169</v>
      </c>
      <c r="K169" s="84">
        <f t="shared" si="90"/>
        <v>317046.89999999932</v>
      </c>
      <c r="L169" s="84">
        <f t="shared" si="91"/>
        <v>327227.89999999932</v>
      </c>
      <c r="M169" s="84">
        <f t="shared" si="92"/>
        <v>280810.89999999932</v>
      </c>
      <c r="N169" s="84">
        <f t="shared" si="93"/>
        <v>107450.90000000017</v>
      </c>
      <c r="O169" s="84">
        <f t="shared" si="94"/>
        <v>64734.899999999958</v>
      </c>
      <c r="P169" s="84">
        <f t="shared" si="95"/>
        <v>406519.89999999932</v>
      </c>
      <c r="Q169" s="84">
        <f t="shared" si="96"/>
        <v>86523.900000000169</v>
      </c>
      <c r="R169" s="84">
        <f t="shared" si="97"/>
        <v>326048.89999999932</v>
      </c>
      <c r="S169" s="84">
        <f t="shared" si="98"/>
        <v>18793.899999999958</v>
      </c>
      <c r="T169" s="84">
        <f t="shared" si="99"/>
        <v>186720.90000000017</v>
      </c>
      <c r="U169" s="84">
        <f t="shared" si="100"/>
        <v>31125.899999999958</v>
      </c>
      <c r="V169" s="84">
        <f t="shared" si="101"/>
        <v>87354.900000000169</v>
      </c>
      <c r="W169" s="84">
        <f t="shared" si="102"/>
        <v>251587.90000000017</v>
      </c>
      <c r="X169" s="84">
        <f t="shared" si="103"/>
        <v>93770.900000000169</v>
      </c>
      <c r="Y169" s="84">
        <f t="shared" si="104"/>
        <v>1092143.9000000027</v>
      </c>
      <c r="Z169" s="84">
        <f t="shared" si="105"/>
        <v>781682.89999999932</v>
      </c>
      <c r="AA169" s="84">
        <f t="shared" si="106"/>
        <v>859507.89999999932</v>
      </c>
      <c r="AB169" s="84">
        <f t="shared" si="107"/>
        <v>736553.89999999932</v>
      </c>
      <c r="AC169" s="84">
        <f t="shared" si="108"/>
        <v>345355.89999999932</v>
      </c>
      <c r="AD169" s="84">
        <f t="shared" si="109"/>
        <v>3815232.9000000027</v>
      </c>
      <c r="AE169" s="48"/>
      <c r="AF169" s="84"/>
      <c r="AG169" s="84"/>
      <c r="AI169" s="84"/>
      <c r="AJ169" s="84"/>
    </row>
    <row r="170" spans="2:36" hidden="1" x14ac:dyDescent="0.25">
      <c r="B170" s="77"/>
      <c r="C170" s="77"/>
      <c r="D170" s="77"/>
      <c r="E170" s="84">
        <v>166</v>
      </c>
      <c r="F170" s="84">
        <f t="shared" si="85"/>
        <v>298162.9999999993</v>
      </c>
      <c r="G170" s="84">
        <f t="shared" si="86"/>
        <v>674504.9999999993</v>
      </c>
      <c r="H170" s="84">
        <f t="shared" si="87"/>
        <v>108448.00000000017</v>
      </c>
      <c r="I170" s="84">
        <f t="shared" si="88"/>
        <v>65992.000000000175</v>
      </c>
      <c r="J170" s="84">
        <f t="shared" si="89"/>
        <v>71425.000000000175</v>
      </c>
      <c r="K170" s="84">
        <f t="shared" si="90"/>
        <v>317046.9999999993</v>
      </c>
      <c r="L170" s="84">
        <f t="shared" si="91"/>
        <v>327227.9999999993</v>
      </c>
      <c r="M170" s="84">
        <f t="shared" si="92"/>
        <v>280810.9999999993</v>
      </c>
      <c r="N170" s="84">
        <f t="shared" si="93"/>
        <v>107451.00000000017</v>
      </c>
      <c r="O170" s="84">
        <f t="shared" si="94"/>
        <v>64734.999999999956</v>
      </c>
      <c r="P170" s="84">
        <f t="shared" si="95"/>
        <v>406519.9999999993</v>
      </c>
      <c r="Q170" s="84">
        <f t="shared" si="96"/>
        <v>86524.000000000175</v>
      </c>
      <c r="R170" s="84">
        <f t="shared" si="97"/>
        <v>326048.9999999993</v>
      </c>
      <c r="S170" s="84">
        <f t="shared" si="98"/>
        <v>18793.999999999956</v>
      </c>
      <c r="T170" s="84">
        <f t="shared" si="99"/>
        <v>186721.00000000017</v>
      </c>
      <c r="U170" s="84">
        <f t="shared" si="100"/>
        <v>31125.999999999956</v>
      </c>
      <c r="V170" s="84">
        <f t="shared" si="101"/>
        <v>87355.000000000175</v>
      </c>
      <c r="W170" s="84">
        <f t="shared" si="102"/>
        <v>251588.00000000017</v>
      </c>
      <c r="X170" s="84">
        <f t="shared" si="103"/>
        <v>93771.000000000175</v>
      </c>
      <c r="Y170" s="84">
        <f t="shared" si="104"/>
        <v>1092144.0000000028</v>
      </c>
      <c r="Z170" s="84">
        <f t="shared" si="105"/>
        <v>781682.9999999993</v>
      </c>
      <c r="AA170" s="84">
        <f t="shared" si="106"/>
        <v>859507.9999999993</v>
      </c>
      <c r="AB170" s="84">
        <f t="shared" si="107"/>
        <v>736553.9999999993</v>
      </c>
      <c r="AC170" s="84">
        <f t="shared" si="108"/>
        <v>345355.9999999993</v>
      </c>
      <c r="AD170" s="84">
        <f t="shared" si="109"/>
        <v>3815233.0000000028</v>
      </c>
      <c r="AE170" s="48"/>
      <c r="AF170" s="84"/>
      <c r="AG170" s="84"/>
      <c r="AI170" s="84"/>
      <c r="AJ170" s="84"/>
    </row>
    <row r="171" spans="2:36" hidden="1" x14ac:dyDescent="0.25">
      <c r="B171" s="77"/>
      <c r="C171" s="77"/>
      <c r="D171" s="77"/>
      <c r="E171" s="84">
        <v>167</v>
      </c>
      <c r="F171" s="84">
        <f t="shared" si="85"/>
        <v>298163.09999999928</v>
      </c>
      <c r="G171" s="84">
        <f t="shared" si="86"/>
        <v>674505.09999999928</v>
      </c>
      <c r="H171" s="84">
        <f t="shared" si="87"/>
        <v>108448.10000000018</v>
      </c>
      <c r="I171" s="84">
        <f t="shared" si="88"/>
        <v>65992.10000000018</v>
      </c>
      <c r="J171" s="84">
        <f t="shared" si="89"/>
        <v>71425.10000000018</v>
      </c>
      <c r="K171" s="84">
        <f t="shared" si="90"/>
        <v>317047.09999999928</v>
      </c>
      <c r="L171" s="84">
        <f t="shared" si="91"/>
        <v>327228.09999999928</v>
      </c>
      <c r="M171" s="84">
        <f t="shared" si="92"/>
        <v>280811.09999999928</v>
      </c>
      <c r="N171" s="84">
        <f t="shared" si="93"/>
        <v>107451.10000000018</v>
      </c>
      <c r="O171" s="84">
        <f t="shared" si="94"/>
        <v>64735.099999999955</v>
      </c>
      <c r="P171" s="84">
        <f t="shared" si="95"/>
        <v>406520.09999999928</v>
      </c>
      <c r="Q171" s="84">
        <f t="shared" si="96"/>
        <v>86524.10000000018</v>
      </c>
      <c r="R171" s="84">
        <f t="shared" si="97"/>
        <v>326049.09999999928</v>
      </c>
      <c r="S171" s="84">
        <f t="shared" si="98"/>
        <v>18794.099999999955</v>
      </c>
      <c r="T171" s="84">
        <f t="shared" si="99"/>
        <v>186721.10000000018</v>
      </c>
      <c r="U171" s="84">
        <f t="shared" si="100"/>
        <v>31126.099999999955</v>
      </c>
      <c r="V171" s="84">
        <f t="shared" si="101"/>
        <v>87355.10000000018</v>
      </c>
      <c r="W171" s="84">
        <f t="shared" si="102"/>
        <v>251588.10000000018</v>
      </c>
      <c r="X171" s="84">
        <f t="shared" si="103"/>
        <v>93771.10000000018</v>
      </c>
      <c r="Y171" s="84">
        <f t="shared" si="104"/>
        <v>1092144.1000000029</v>
      </c>
      <c r="Z171" s="84">
        <f t="shared" si="105"/>
        <v>781683.09999999928</v>
      </c>
      <c r="AA171" s="84">
        <f t="shared" si="106"/>
        <v>859508.09999999928</v>
      </c>
      <c r="AB171" s="84">
        <f t="shared" si="107"/>
        <v>736554.09999999928</v>
      </c>
      <c r="AC171" s="84">
        <f t="shared" si="108"/>
        <v>345356.09999999928</v>
      </c>
      <c r="AD171" s="84">
        <f t="shared" si="109"/>
        <v>3815233.1000000029</v>
      </c>
      <c r="AE171" s="48"/>
      <c r="AF171" s="84"/>
      <c r="AG171" s="84"/>
      <c r="AI171" s="84"/>
      <c r="AJ171" s="84"/>
    </row>
    <row r="172" spans="2:36" hidden="1" x14ac:dyDescent="0.25">
      <c r="B172" s="77"/>
      <c r="C172" s="77"/>
      <c r="D172" s="77"/>
      <c r="E172" s="84">
        <v>168</v>
      </c>
      <c r="F172" s="84">
        <f t="shared" si="85"/>
        <v>298163.19999999925</v>
      </c>
      <c r="G172" s="84">
        <f t="shared" si="86"/>
        <v>674505.19999999925</v>
      </c>
      <c r="H172" s="84">
        <f t="shared" si="87"/>
        <v>108448.20000000019</v>
      </c>
      <c r="I172" s="84">
        <f t="shared" si="88"/>
        <v>65992.200000000186</v>
      </c>
      <c r="J172" s="84">
        <f t="shared" si="89"/>
        <v>71425.200000000186</v>
      </c>
      <c r="K172" s="84">
        <f t="shared" si="90"/>
        <v>317047.19999999925</v>
      </c>
      <c r="L172" s="84">
        <f t="shared" si="91"/>
        <v>327228.19999999925</v>
      </c>
      <c r="M172" s="84">
        <f t="shared" si="92"/>
        <v>280811.19999999925</v>
      </c>
      <c r="N172" s="84">
        <f t="shared" si="93"/>
        <v>107451.20000000019</v>
      </c>
      <c r="O172" s="84">
        <f t="shared" si="94"/>
        <v>64735.199999999953</v>
      </c>
      <c r="P172" s="84">
        <f t="shared" si="95"/>
        <v>406520.19999999925</v>
      </c>
      <c r="Q172" s="84">
        <f t="shared" si="96"/>
        <v>86524.200000000186</v>
      </c>
      <c r="R172" s="84">
        <f t="shared" si="97"/>
        <v>326049.19999999925</v>
      </c>
      <c r="S172" s="84">
        <f t="shared" si="98"/>
        <v>18794.199999999953</v>
      </c>
      <c r="T172" s="84">
        <f t="shared" si="99"/>
        <v>186721.20000000019</v>
      </c>
      <c r="U172" s="84">
        <f t="shared" si="100"/>
        <v>31126.199999999953</v>
      </c>
      <c r="V172" s="84">
        <f t="shared" si="101"/>
        <v>87355.200000000186</v>
      </c>
      <c r="W172" s="84">
        <f t="shared" si="102"/>
        <v>251588.20000000019</v>
      </c>
      <c r="X172" s="84">
        <f t="shared" si="103"/>
        <v>93771.200000000186</v>
      </c>
      <c r="Y172" s="84">
        <f t="shared" si="104"/>
        <v>1092144.200000003</v>
      </c>
      <c r="Z172" s="84">
        <f t="shared" si="105"/>
        <v>781683.19999999925</v>
      </c>
      <c r="AA172" s="84">
        <f t="shared" si="106"/>
        <v>859508.19999999925</v>
      </c>
      <c r="AB172" s="84">
        <f t="shared" si="107"/>
        <v>736554.19999999925</v>
      </c>
      <c r="AC172" s="84">
        <f t="shared" si="108"/>
        <v>345356.19999999925</v>
      </c>
      <c r="AD172" s="84">
        <f t="shared" si="109"/>
        <v>3815233.200000003</v>
      </c>
      <c r="AE172" s="48"/>
      <c r="AF172" s="84"/>
      <c r="AG172" s="84"/>
      <c r="AI172" s="84"/>
      <c r="AJ172" s="84"/>
    </row>
    <row r="173" spans="2:36" hidden="1" x14ac:dyDescent="0.25">
      <c r="B173" s="77"/>
      <c r="C173" s="77"/>
      <c r="D173" s="77"/>
      <c r="E173" s="84">
        <v>169</v>
      </c>
      <c r="F173" s="84">
        <f t="shared" si="85"/>
        <v>298163.29999999923</v>
      </c>
      <c r="G173" s="84">
        <f t="shared" si="86"/>
        <v>674505.29999999923</v>
      </c>
      <c r="H173" s="84">
        <f t="shared" si="87"/>
        <v>108448.30000000019</v>
      </c>
      <c r="I173" s="84">
        <f t="shared" si="88"/>
        <v>65992.300000000192</v>
      </c>
      <c r="J173" s="84">
        <f t="shared" si="89"/>
        <v>71425.300000000192</v>
      </c>
      <c r="K173" s="84">
        <f t="shared" si="90"/>
        <v>317047.29999999923</v>
      </c>
      <c r="L173" s="84">
        <f t="shared" si="91"/>
        <v>327228.29999999923</v>
      </c>
      <c r="M173" s="84">
        <f t="shared" si="92"/>
        <v>280811.29999999923</v>
      </c>
      <c r="N173" s="84">
        <f t="shared" si="93"/>
        <v>107451.30000000019</v>
      </c>
      <c r="O173" s="84">
        <f t="shared" si="94"/>
        <v>64735.299999999952</v>
      </c>
      <c r="P173" s="84">
        <f t="shared" si="95"/>
        <v>406520.29999999923</v>
      </c>
      <c r="Q173" s="84">
        <f t="shared" si="96"/>
        <v>86524.300000000192</v>
      </c>
      <c r="R173" s="84">
        <f t="shared" si="97"/>
        <v>326049.29999999923</v>
      </c>
      <c r="S173" s="84">
        <f t="shared" si="98"/>
        <v>18794.299999999952</v>
      </c>
      <c r="T173" s="84">
        <f t="shared" si="99"/>
        <v>186721.30000000019</v>
      </c>
      <c r="U173" s="84">
        <f t="shared" si="100"/>
        <v>31126.299999999952</v>
      </c>
      <c r="V173" s="84">
        <f t="shared" si="101"/>
        <v>87355.300000000192</v>
      </c>
      <c r="W173" s="84">
        <f t="shared" si="102"/>
        <v>251588.30000000019</v>
      </c>
      <c r="X173" s="84">
        <f t="shared" si="103"/>
        <v>93771.300000000192</v>
      </c>
      <c r="Y173" s="84">
        <f t="shared" si="104"/>
        <v>1092144.3000000031</v>
      </c>
      <c r="Z173" s="84">
        <f t="shared" si="105"/>
        <v>781683.29999999923</v>
      </c>
      <c r="AA173" s="84">
        <f t="shared" si="106"/>
        <v>859508.29999999923</v>
      </c>
      <c r="AB173" s="84">
        <f t="shared" si="107"/>
        <v>736554.29999999923</v>
      </c>
      <c r="AC173" s="84">
        <f t="shared" si="108"/>
        <v>345356.29999999923</v>
      </c>
      <c r="AD173" s="84">
        <f t="shared" si="109"/>
        <v>3815233.3000000031</v>
      </c>
      <c r="AE173" s="48"/>
      <c r="AF173" s="84"/>
      <c r="AG173" s="84"/>
      <c r="AI173" s="84"/>
      <c r="AJ173" s="84"/>
    </row>
    <row r="174" spans="2:36" hidden="1" x14ac:dyDescent="0.25">
      <c r="B174" s="77"/>
      <c r="C174" s="77"/>
      <c r="D174" s="77"/>
      <c r="E174" s="84">
        <v>170</v>
      </c>
      <c r="F174" s="84">
        <f t="shared" si="85"/>
        <v>298163.39999999921</v>
      </c>
      <c r="G174" s="84">
        <f t="shared" si="86"/>
        <v>674505.39999999921</v>
      </c>
      <c r="H174" s="84">
        <f t="shared" si="87"/>
        <v>108448.4000000002</v>
      </c>
      <c r="I174" s="84">
        <f t="shared" si="88"/>
        <v>65992.400000000198</v>
      </c>
      <c r="J174" s="84">
        <f t="shared" si="89"/>
        <v>71425.400000000198</v>
      </c>
      <c r="K174" s="84">
        <f t="shared" si="90"/>
        <v>317047.39999999921</v>
      </c>
      <c r="L174" s="84">
        <f t="shared" si="91"/>
        <v>327228.39999999921</v>
      </c>
      <c r="M174" s="84">
        <f t="shared" si="92"/>
        <v>280811.39999999921</v>
      </c>
      <c r="N174" s="84">
        <f t="shared" si="93"/>
        <v>107451.4000000002</v>
      </c>
      <c r="O174" s="84">
        <f t="shared" si="94"/>
        <v>64735.399999999951</v>
      </c>
      <c r="P174" s="84">
        <f t="shared" si="95"/>
        <v>406520.39999999921</v>
      </c>
      <c r="Q174" s="84">
        <f t="shared" si="96"/>
        <v>86524.400000000198</v>
      </c>
      <c r="R174" s="84">
        <f t="shared" si="97"/>
        <v>326049.39999999921</v>
      </c>
      <c r="S174" s="84">
        <f t="shared" si="98"/>
        <v>18794.399999999951</v>
      </c>
      <c r="T174" s="84">
        <f t="shared" si="99"/>
        <v>186721.4000000002</v>
      </c>
      <c r="U174" s="84">
        <f t="shared" si="100"/>
        <v>31126.399999999951</v>
      </c>
      <c r="V174" s="84">
        <f t="shared" si="101"/>
        <v>87355.400000000198</v>
      </c>
      <c r="W174" s="84">
        <f t="shared" si="102"/>
        <v>251588.4000000002</v>
      </c>
      <c r="X174" s="84">
        <f t="shared" si="103"/>
        <v>93771.400000000198</v>
      </c>
      <c r="Y174" s="84">
        <f t="shared" si="104"/>
        <v>1092144.4000000032</v>
      </c>
      <c r="Z174" s="84">
        <f t="shared" si="105"/>
        <v>781683.39999999921</v>
      </c>
      <c r="AA174" s="84">
        <f t="shared" si="106"/>
        <v>859508.39999999921</v>
      </c>
      <c r="AB174" s="84">
        <f t="shared" si="107"/>
        <v>736554.39999999921</v>
      </c>
      <c r="AC174" s="84">
        <f t="shared" si="108"/>
        <v>345356.39999999921</v>
      </c>
      <c r="AD174" s="84">
        <f t="shared" si="109"/>
        <v>3815233.4000000032</v>
      </c>
      <c r="AE174" s="48"/>
      <c r="AF174" s="84"/>
      <c r="AG174" s="84"/>
      <c r="AI174" s="84"/>
      <c r="AJ174" s="84"/>
    </row>
    <row r="175" spans="2:36" hidden="1" x14ac:dyDescent="0.25">
      <c r="B175" s="77"/>
      <c r="C175" s="77"/>
      <c r="D175" s="77"/>
      <c r="E175" s="84">
        <v>171</v>
      </c>
      <c r="F175" s="84">
        <f t="shared" si="85"/>
        <v>298163.49999999919</v>
      </c>
      <c r="G175" s="84">
        <f t="shared" si="86"/>
        <v>674505.49999999919</v>
      </c>
      <c r="H175" s="84">
        <f t="shared" si="87"/>
        <v>108448.5000000002</v>
      </c>
      <c r="I175" s="84">
        <f t="shared" si="88"/>
        <v>65992.500000000204</v>
      </c>
      <c r="J175" s="84">
        <f t="shared" si="89"/>
        <v>71425.500000000204</v>
      </c>
      <c r="K175" s="84">
        <f t="shared" si="90"/>
        <v>317047.49999999919</v>
      </c>
      <c r="L175" s="84">
        <f t="shared" si="91"/>
        <v>327228.49999999919</v>
      </c>
      <c r="M175" s="84">
        <f t="shared" si="92"/>
        <v>280811.49999999919</v>
      </c>
      <c r="N175" s="84">
        <f t="shared" si="93"/>
        <v>107451.5000000002</v>
      </c>
      <c r="O175" s="84">
        <f t="shared" si="94"/>
        <v>64735.499999999949</v>
      </c>
      <c r="P175" s="84">
        <f t="shared" si="95"/>
        <v>406520.49999999919</v>
      </c>
      <c r="Q175" s="84">
        <f t="shared" si="96"/>
        <v>86524.500000000204</v>
      </c>
      <c r="R175" s="84">
        <f t="shared" si="97"/>
        <v>326049.49999999919</v>
      </c>
      <c r="S175" s="84">
        <f t="shared" si="98"/>
        <v>18794.499999999949</v>
      </c>
      <c r="T175" s="84">
        <f t="shared" si="99"/>
        <v>186721.5000000002</v>
      </c>
      <c r="U175" s="84">
        <f t="shared" si="100"/>
        <v>31126.499999999949</v>
      </c>
      <c r="V175" s="84">
        <f t="shared" si="101"/>
        <v>87355.500000000204</v>
      </c>
      <c r="W175" s="84">
        <f t="shared" si="102"/>
        <v>251588.5000000002</v>
      </c>
      <c r="X175" s="84">
        <f t="shared" si="103"/>
        <v>93771.500000000204</v>
      </c>
      <c r="Y175" s="84">
        <f t="shared" si="104"/>
        <v>1092144.5000000033</v>
      </c>
      <c r="Z175" s="84">
        <f t="shared" si="105"/>
        <v>781683.49999999919</v>
      </c>
      <c r="AA175" s="84">
        <f t="shared" si="106"/>
        <v>859508.49999999919</v>
      </c>
      <c r="AB175" s="84">
        <f t="shared" si="107"/>
        <v>736554.49999999919</v>
      </c>
      <c r="AC175" s="84">
        <f t="shared" si="108"/>
        <v>345356.49999999919</v>
      </c>
      <c r="AD175" s="84">
        <f t="shared" si="109"/>
        <v>3815233.5000000033</v>
      </c>
      <c r="AE175" s="48"/>
      <c r="AF175" s="84"/>
      <c r="AG175" s="84"/>
      <c r="AI175" s="84"/>
      <c r="AJ175" s="84"/>
    </row>
    <row r="176" spans="2:36" hidden="1" x14ac:dyDescent="0.25">
      <c r="B176" s="77"/>
      <c r="C176" s="77"/>
      <c r="D176" s="77"/>
      <c r="E176" s="84">
        <v>172</v>
      </c>
      <c r="F176" s="84">
        <f t="shared" si="85"/>
        <v>298163.59999999916</v>
      </c>
      <c r="G176" s="84">
        <f t="shared" si="86"/>
        <v>674505.59999999916</v>
      </c>
      <c r="H176" s="84">
        <f t="shared" si="87"/>
        <v>108448.60000000021</v>
      </c>
      <c r="I176" s="84">
        <f t="shared" si="88"/>
        <v>65992.60000000021</v>
      </c>
      <c r="J176" s="84">
        <f t="shared" si="89"/>
        <v>71425.60000000021</v>
      </c>
      <c r="K176" s="84">
        <f t="shared" si="90"/>
        <v>317047.59999999916</v>
      </c>
      <c r="L176" s="84">
        <f t="shared" si="91"/>
        <v>327228.59999999916</v>
      </c>
      <c r="M176" s="84">
        <f t="shared" si="92"/>
        <v>280811.59999999916</v>
      </c>
      <c r="N176" s="84">
        <f t="shared" si="93"/>
        <v>107451.60000000021</v>
      </c>
      <c r="O176" s="84">
        <f t="shared" si="94"/>
        <v>64735.599999999948</v>
      </c>
      <c r="P176" s="84">
        <f t="shared" si="95"/>
        <v>406520.59999999916</v>
      </c>
      <c r="Q176" s="84">
        <f t="shared" si="96"/>
        <v>86524.60000000021</v>
      </c>
      <c r="R176" s="84">
        <f t="shared" si="97"/>
        <v>326049.59999999916</v>
      </c>
      <c r="S176" s="84">
        <f t="shared" si="98"/>
        <v>18794.599999999948</v>
      </c>
      <c r="T176" s="84">
        <f t="shared" si="99"/>
        <v>186721.60000000021</v>
      </c>
      <c r="U176" s="84">
        <f t="shared" si="100"/>
        <v>31126.599999999948</v>
      </c>
      <c r="V176" s="84">
        <f t="shared" si="101"/>
        <v>87355.60000000021</v>
      </c>
      <c r="W176" s="84">
        <f t="shared" si="102"/>
        <v>251588.60000000021</v>
      </c>
      <c r="X176" s="84">
        <f t="shared" si="103"/>
        <v>93771.60000000021</v>
      </c>
      <c r="Y176" s="84">
        <f t="shared" si="104"/>
        <v>1092144.6000000034</v>
      </c>
      <c r="Z176" s="84">
        <f t="shared" si="105"/>
        <v>781683.59999999916</v>
      </c>
      <c r="AA176" s="84">
        <f t="shared" si="106"/>
        <v>859508.59999999916</v>
      </c>
      <c r="AB176" s="84">
        <f t="shared" si="107"/>
        <v>736554.59999999916</v>
      </c>
      <c r="AC176" s="84">
        <f t="shared" si="108"/>
        <v>345356.59999999916</v>
      </c>
      <c r="AD176" s="84">
        <f t="shared" si="109"/>
        <v>3815233.6000000034</v>
      </c>
      <c r="AE176" s="48"/>
      <c r="AF176" s="84"/>
      <c r="AG176" s="84"/>
      <c r="AI176" s="84"/>
      <c r="AJ176" s="84"/>
    </row>
    <row r="177" spans="2:36" hidden="1" x14ac:dyDescent="0.25">
      <c r="B177" s="77"/>
      <c r="C177" s="77"/>
      <c r="D177" s="77"/>
      <c r="E177" s="84">
        <v>173</v>
      </c>
      <c r="F177" s="84">
        <f t="shared" si="85"/>
        <v>298163.69999999914</v>
      </c>
      <c r="G177" s="84">
        <f t="shared" si="86"/>
        <v>674505.69999999914</v>
      </c>
      <c r="H177" s="84">
        <f t="shared" si="87"/>
        <v>108448.70000000022</v>
      </c>
      <c r="I177" s="84">
        <f t="shared" si="88"/>
        <v>65992.700000000215</v>
      </c>
      <c r="J177" s="84">
        <f t="shared" si="89"/>
        <v>71425.700000000215</v>
      </c>
      <c r="K177" s="84">
        <f t="shared" si="90"/>
        <v>317047.69999999914</v>
      </c>
      <c r="L177" s="84">
        <f t="shared" si="91"/>
        <v>327228.69999999914</v>
      </c>
      <c r="M177" s="84">
        <f t="shared" si="92"/>
        <v>280811.69999999914</v>
      </c>
      <c r="N177" s="84">
        <f t="shared" si="93"/>
        <v>107451.70000000022</v>
      </c>
      <c r="O177" s="84">
        <f t="shared" si="94"/>
        <v>64735.699999999946</v>
      </c>
      <c r="P177" s="84">
        <f t="shared" si="95"/>
        <v>406520.69999999914</v>
      </c>
      <c r="Q177" s="84">
        <f t="shared" si="96"/>
        <v>86524.700000000215</v>
      </c>
      <c r="R177" s="84">
        <f t="shared" si="97"/>
        <v>326049.69999999914</v>
      </c>
      <c r="S177" s="84">
        <f t="shared" si="98"/>
        <v>18794.699999999946</v>
      </c>
      <c r="T177" s="84">
        <f t="shared" si="99"/>
        <v>186721.70000000022</v>
      </c>
      <c r="U177" s="84">
        <f t="shared" si="100"/>
        <v>31126.699999999946</v>
      </c>
      <c r="V177" s="84">
        <f t="shared" si="101"/>
        <v>87355.700000000215</v>
      </c>
      <c r="W177" s="84">
        <f t="shared" si="102"/>
        <v>251588.70000000022</v>
      </c>
      <c r="X177" s="84">
        <f t="shared" si="103"/>
        <v>93771.700000000215</v>
      </c>
      <c r="Y177" s="84">
        <f t="shared" si="104"/>
        <v>1092144.7000000034</v>
      </c>
      <c r="Z177" s="84">
        <f t="shared" si="105"/>
        <v>781683.69999999914</v>
      </c>
      <c r="AA177" s="84">
        <f t="shared" si="106"/>
        <v>859508.69999999914</v>
      </c>
      <c r="AB177" s="84">
        <f t="shared" si="107"/>
        <v>736554.69999999914</v>
      </c>
      <c r="AC177" s="84">
        <f t="shared" si="108"/>
        <v>345356.69999999914</v>
      </c>
      <c r="AD177" s="84">
        <f t="shared" si="109"/>
        <v>3815233.7000000034</v>
      </c>
      <c r="AE177" s="48"/>
      <c r="AF177" s="84"/>
      <c r="AG177" s="84"/>
      <c r="AI177" s="84"/>
      <c r="AJ177" s="84"/>
    </row>
    <row r="178" spans="2:36" hidden="1" x14ac:dyDescent="0.25">
      <c r="B178" s="77"/>
      <c r="C178" s="77"/>
      <c r="D178" s="77"/>
      <c r="E178" s="84">
        <v>174</v>
      </c>
      <c r="F178" s="84">
        <f t="shared" si="85"/>
        <v>298163.79999999912</v>
      </c>
      <c r="G178" s="84">
        <f t="shared" si="86"/>
        <v>674505.79999999912</v>
      </c>
      <c r="H178" s="84">
        <f t="shared" si="87"/>
        <v>108448.80000000022</v>
      </c>
      <c r="I178" s="84">
        <f t="shared" si="88"/>
        <v>65992.800000000221</v>
      </c>
      <c r="J178" s="84">
        <f t="shared" si="89"/>
        <v>71425.800000000221</v>
      </c>
      <c r="K178" s="84">
        <f t="shared" si="90"/>
        <v>317047.79999999912</v>
      </c>
      <c r="L178" s="84">
        <f t="shared" si="91"/>
        <v>327228.79999999912</v>
      </c>
      <c r="M178" s="84">
        <f t="shared" si="92"/>
        <v>280811.79999999912</v>
      </c>
      <c r="N178" s="84">
        <f t="shared" si="93"/>
        <v>107451.80000000022</v>
      </c>
      <c r="O178" s="84">
        <f t="shared" si="94"/>
        <v>64735.799999999945</v>
      </c>
      <c r="P178" s="84">
        <f t="shared" si="95"/>
        <v>406520.79999999912</v>
      </c>
      <c r="Q178" s="84">
        <f t="shared" si="96"/>
        <v>86524.800000000221</v>
      </c>
      <c r="R178" s="84">
        <f t="shared" si="97"/>
        <v>326049.79999999912</v>
      </c>
      <c r="S178" s="84">
        <f t="shared" si="98"/>
        <v>18794.799999999945</v>
      </c>
      <c r="T178" s="84">
        <f t="shared" si="99"/>
        <v>186721.80000000022</v>
      </c>
      <c r="U178" s="84">
        <f t="shared" si="100"/>
        <v>31126.799999999945</v>
      </c>
      <c r="V178" s="84">
        <f t="shared" si="101"/>
        <v>87355.800000000221</v>
      </c>
      <c r="W178" s="84">
        <f t="shared" si="102"/>
        <v>251588.80000000022</v>
      </c>
      <c r="X178" s="84">
        <f t="shared" si="103"/>
        <v>93771.800000000221</v>
      </c>
      <c r="Y178" s="84">
        <f t="shared" si="104"/>
        <v>1092144.8000000035</v>
      </c>
      <c r="Z178" s="84">
        <f t="shared" si="105"/>
        <v>781683.79999999912</v>
      </c>
      <c r="AA178" s="84">
        <f t="shared" si="106"/>
        <v>859508.79999999912</v>
      </c>
      <c r="AB178" s="84">
        <f t="shared" si="107"/>
        <v>736554.79999999912</v>
      </c>
      <c r="AC178" s="84">
        <f t="shared" si="108"/>
        <v>345356.79999999912</v>
      </c>
      <c r="AD178" s="84">
        <f t="shared" si="109"/>
        <v>3815233.8000000035</v>
      </c>
      <c r="AE178" s="48"/>
      <c r="AF178" s="84"/>
      <c r="AG178" s="84"/>
      <c r="AI178" s="84"/>
      <c r="AJ178" s="84"/>
    </row>
    <row r="179" spans="2:36" hidden="1" x14ac:dyDescent="0.25">
      <c r="B179" s="77"/>
      <c r="C179" s="77"/>
      <c r="D179" s="77"/>
      <c r="E179" s="84">
        <v>175</v>
      </c>
      <c r="F179" s="84">
        <f t="shared" si="85"/>
        <v>298163.89999999909</v>
      </c>
      <c r="G179" s="84">
        <f t="shared" si="86"/>
        <v>674505.89999999909</v>
      </c>
      <c r="H179" s="84">
        <f t="shared" si="87"/>
        <v>108448.90000000023</v>
      </c>
      <c r="I179" s="84">
        <f t="shared" si="88"/>
        <v>65992.900000000227</v>
      </c>
      <c r="J179" s="84">
        <f t="shared" si="89"/>
        <v>71425.900000000227</v>
      </c>
      <c r="K179" s="84">
        <f t="shared" si="90"/>
        <v>317047.89999999909</v>
      </c>
      <c r="L179" s="84">
        <f t="shared" si="91"/>
        <v>327228.89999999909</v>
      </c>
      <c r="M179" s="84">
        <f t="shared" si="92"/>
        <v>280811.89999999909</v>
      </c>
      <c r="N179" s="84">
        <f t="shared" si="93"/>
        <v>107451.90000000023</v>
      </c>
      <c r="O179" s="84">
        <f t="shared" si="94"/>
        <v>64735.899999999943</v>
      </c>
      <c r="P179" s="84">
        <f t="shared" si="95"/>
        <v>406520.89999999909</v>
      </c>
      <c r="Q179" s="84">
        <f t="shared" si="96"/>
        <v>86524.900000000227</v>
      </c>
      <c r="R179" s="84">
        <f t="shared" si="97"/>
        <v>326049.89999999909</v>
      </c>
      <c r="S179" s="84">
        <f t="shared" si="98"/>
        <v>18794.899999999943</v>
      </c>
      <c r="T179" s="84">
        <f t="shared" si="99"/>
        <v>186721.90000000023</v>
      </c>
      <c r="U179" s="84">
        <f t="shared" si="100"/>
        <v>31126.899999999943</v>
      </c>
      <c r="V179" s="84">
        <f t="shared" si="101"/>
        <v>87355.900000000227</v>
      </c>
      <c r="W179" s="84">
        <f t="shared" si="102"/>
        <v>251588.90000000023</v>
      </c>
      <c r="X179" s="84">
        <f t="shared" si="103"/>
        <v>93771.900000000227</v>
      </c>
      <c r="Y179" s="84">
        <f t="shared" si="104"/>
        <v>1092144.9000000036</v>
      </c>
      <c r="Z179" s="84">
        <f t="shared" si="105"/>
        <v>781683.89999999909</v>
      </c>
      <c r="AA179" s="84">
        <f t="shared" si="106"/>
        <v>859508.89999999909</v>
      </c>
      <c r="AB179" s="84">
        <f t="shared" si="107"/>
        <v>736554.89999999909</v>
      </c>
      <c r="AC179" s="84">
        <f t="shared" si="108"/>
        <v>345356.89999999909</v>
      </c>
      <c r="AD179" s="84">
        <f t="shared" si="109"/>
        <v>3815233.9000000036</v>
      </c>
      <c r="AE179" s="48"/>
      <c r="AF179" s="84"/>
      <c r="AG179" s="84"/>
      <c r="AI179" s="84"/>
      <c r="AJ179" s="84"/>
    </row>
    <row r="180" spans="2:36" hidden="1" x14ac:dyDescent="0.25">
      <c r="B180" s="77"/>
      <c r="C180" s="77"/>
      <c r="D180" s="77"/>
      <c r="E180" s="84">
        <v>176</v>
      </c>
      <c r="F180" s="84">
        <f t="shared" si="85"/>
        <v>298163.99999999907</v>
      </c>
      <c r="G180" s="84">
        <f t="shared" si="86"/>
        <v>674505.99999999907</v>
      </c>
      <c r="H180" s="84">
        <f t="shared" si="87"/>
        <v>108449.00000000023</v>
      </c>
      <c r="I180" s="84">
        <f t="shared" si="88"/>
        <v>65993.000000000233</v>
      </c>
      <c r="J180" s="84">
        <f t="shared" si="89"/>
        <v>71426.000000000233</v>
      </c>
      <c r="K180" s="84">
        <f t="shared" si="90"/>
        <v>317047.99999999907</v>
      </c>
      <c r="L180" s="84">
        <f t="shared" si="91"/>
        <v>327228.99999999907</v>
      </c>
      <c r="M180" s="84">
        <f t="shared" si="92"/>
        <v>280811.99999999907</v>
      </c>
      <c r="N180" s="84">
        <f t="shared" si="93"/>
        <v>107452.00000000023</v>
      </c>
      <c r="O180" s="84">
        <f t="shared" si="94"/>
        <v>64735.999999999942</v>
      </c>
      <c r="P180" s="84">
        <f t="shared" si="95"/>
        <v>406520.99999999907</v>
      </c>
      <c r="Q180" s="84">
        <f t="shared" si="96"/>
        <v>86525.000000000233</v>
      </c>
      <c r="R180" s="84">
        <f t="shared" si="97"/>
        <v>326049.99999999907</v>
      </c>
      <c r="S180" s="84">
        <f t="shared" si="98"/>
        <v>18794.999999999942</v>
      </c>
      <c r="T180" s="84">
        <f t="shared" si="99"/>
        <v>186722.00000000023</v>
      </c>
      <c r="U180" s="84">
        <f t="shared" si="100"/>
        <v>31126.999999999942</v>
      </c>
      <c r="V180" s="84">
        <f t="shared" si="101"/>
        <v>87356.000000000233</v>
      </c>
      <c r="W180" s="84">
        <f t="shared" si="102"/>
        <v>251589.00000000023</v>
      </c>
      <c r="X180" s="84">
        <f t="shared" si="103"/>
        <v>93772.000000000233</v>
      </c>
      <c r="Y180" s="84">
        <f t="shared" si="104"/>
        <v>1092145.0000000037</v>
      </c>
      <c r="Z180" s="84">
        <f t="shared" si="105"/>
        <v>781683.99999999907</v>
      </c>
      <c r="AA180" s="84">
        <f t="shared" si="106"/>
        <v>859508.99999999907</v>
      </c>
      <c r="AB180" s="84">
        <f t="shared" si="107"/>
        <v>736554.99999999907</v>
      </c>
      <c r="AC180" s="84">
        <f t="shared" si="108"/>
        <v>345356.99999999907</v>
      </c>
      <c r="AD180" s="84">
        <f t="shared" si="109"/>
        <v>3815234.0000000037</v>
      </c>
      <c r="AE180" s="48"/>
      <c r="AF180" s="84"/>
      <c r="AG180" s="84"/>
      <c r="AI180" s="84"/>
      <c r="AJ180" s="84"/>
    </row>
    <row r="181" spans="2:36" hidden="1" x14ac:dyDescent="0.25">
      <c r="B181" s="77"/>
      <c r="C181" s="77"/>
      <c r="D181" s="77"/>
      <c r="E181" s="84">
        <v>177</v>
      </c>
      <c r="F181" s="84">
        <f t="shared" si="85"/>
        <v>298164.09999999905</v>
      </c>
      <c r="G181" s="84">
        <f t="shared" si="86"/>
        <v>674506.09999999905</v>
      </c>
      <c r="H181" s="84">
        <f t="shared" si="87"/>
        <v>108449.10000000024</v>
      </c>
      <c r="I181" s="84">
        <f t="shared" si="88"/>
        <v>65993.100000000239</v>
      </c>
      <c r="J181" s="84">
        <f t="shared" si="89"/>
        <v>71426.100000000239</v>
      </c>
      <c r="K181" s="84">
        <f t="shared" si="90"/>
        <v>317048.09999999905</v>
      </c>
      <c r="L181" s="84">
        <f t="shared" si="91"/>
        <v>327229.09999999905</v>
      </c>
      <c r="M181" s="84">
        <f t="shared" si="92"/>
        <v>280812.09999999905</v>
      </c>
      <c r="N181" s="84">
        <f t="shared" si="93"/>
        <v>107452.10000000024</v>
      </c>
      <c r="O181" s="84">
        <f t="shared" si="94"/>
        <v>64736.09999999994</v>
      </c>
      <c r="P181" s="84">
        <f t="shared" si="95"/>
        <v>406521.09999999905</v>
      </c>
      <c r="Q181" s="84">
        <f t="shared" si="96"/>
        <v>86525.100000000239</v>
      </c>
      <c r="R181" s="84">
        <f t="shared" si="97"/>
        <v>326050.09999999905</v>
      </c>
      <c r="S181" s="84">
        <f t="shared" si="98"/>
        <v>18795.09999999994</v>
      </c>
      <c r="T181" s="84">
        <f t="shared" si="99"/>
        <v>186722.10000000024</v>
      </c>
      <c r="U181" s="84">
        <f t="shared" si="100"/>
        <v>31127.09999999994</v>
      </c>
      <c r="V181" s="84">
        <f t="shared" si="101"/>
        <v>87356.100000000239</v>
      </c>
      <c r="W181" s="84">
        <f t="shared" si="102"/>
        <v>251589.10000000024</v>
      </c>
      <c r="X181" s="84">
        <f t="shared" si="103"/>
        <v>93772.100000000239</v>
      </c>
      <c r="Y181" s="84">
        <f t="shared" si="104"/>
        <v>1092145.1000000038</v>
      </c>
      <c r="Z181" s="84">
        <f t="shared" si="105"/>
        <v>781684.09999999905</v>
      </c>
      <c r="AA181" s="84">
        <f t="shared" si="106"/>
        <v>859509.09999999905</v>
      </c>
      <c r="AB181" s="84">
        <f t="shared" si="107"/>
        <v>736555.09999999905</v>
      </c>
      <c r="AC181" s="84">
        <f t="shared" si="108"/>
        <v>345357.09999999905</v>
      </c>
      <c r="AD181" s="84">
        <f t="shared" si="109"/>
        <v>3815234.1000000038</v>
      </c>
      <c r="AE181" s="48"/>
      <c r="AF181" s="84"/>
      <c r="AG181" s="84"/>
      <c r="AI181" s="84"/>
      <c r="AJ181" s="84"/>
    </row>
    <row r="182" spans="2:36" hidden="1" x14ac:dyDescent="0.25">
      <c r="B182" s="77"/>
      <c r="C182" s="77"/>
      <c r="D182" s="77"/>
      <c r="E182" s="84">
        <v>178</v>
      </c>
      <c r="F182" s="84">
        <f t="shared" si="85"/>
        <v>298164.19999999902</v>
      </c>
      <c r="G182" s="84">
        <f t="shared" si="86"/>
        <v>674506.19999999902</v>
      </c>
      <c r="H182" s="84">
        <f t="shared" si="87"/>
        <v>108449.20000000024</v>
      </c>
      <c r="I182" s="84">
        <f t="shared" si="88"/>
        <v>65993.200000000244</v>
      </c>
      <c r="J182" s="84">
        <f t="shared" si="89"/>
        <v>71426.200000000244</v>
      </c>
      <c r="K182" s="84">
        <f t="shared" si="90"/>
        <v>317048.19999999902</v>
      </c>
      <c r="L182" s="84">
        <f t="shared" si="91"/>
        <v>327229.19999999902</v>
      </c>
      <c r="M182" s="84">
        <f t="shared" si="92"/>
        <v>280812.19999999902</v>
      </c>
      <c r="N182" s="84">
        <f t="shared" si="93"/>
        <v>107452.20000000024</v>
      </c>
      <c r="O182" s="84">
        <f t="shared" si="94"/>
        <v>64736.199999999939</v>
      </c>
      <c r="P182" s="84">
        <f t="shared" si="95"/>
        <v>406521.19999999902</v>
      </c>
      <c r="Q182" s="84">
        <f t="shared" si="96"/>
        <v>86525.200000000244</v>
      </c>
      <c r="R182" s="84">
        <f t="shared" si="97"/>
        <v>326050.19999999902</v>
      </c>
      <c r="S182" s="84">
        <f t="shared" si="98"/>
        <v>18795.199999999939</v>
      </c>
      <c r="T182" s="84">
        <f t="shared" si="99"/>
        <v>186722.20000000024</v>
      </c>
      <c r="U182" s="84">
        <f t="shared" si="100"/>
        <v>31127.199999999939</v>
      </c>
      <c r="V182" s="84">
        <f t="shared" si="101"/>
        <v>87356.200000000244</v>
      </c>
      <c r="W182" s="84">
        <f t="shared" si="102"/>
        <v>251589.20000000024</v>
      </c>
      <c r="X182" s="84">
        <f t="shared" si="103"/>
        <v>93772.200000000244</v>
      </c>
      <c r="Y182" s="84">
        <f t="shared" si="104"/>
        <v>1092145.2000000039</v>
      </c>
      <c r="Z182" s="84">
        <f t="shared" si="105"/>
        <v>781684.19999999902</v>
      </c>
      <c r="AA182" s="84">
        <f t="shared" si="106"/>
        <v>859509.19999999902</v>
      </c>
      <c r="AB182" s="84">
        <f t="shared" si="107"/>
        <v>736555.19999999902</v>
      </c>
      <c r="AC182" s="84">
        <f t="shared" si="108"/>
        <v>345357.19999999902</v>
      </c>
      <c r="AD182" s="84">
        <f t="shared" si="109"/>
        <v>3815234.2000000039</v>
      </c>
      <c r="AE182" s="48"/>
      <c r="AF182" s="84"/>
      <c r="AG182" s="84"/>
      <c r="AI182" s="84"/>
      <c r="AJ182" s="84"/>
    </row>
    <row r="183" spans="2:36" hidden="1" x14ac:dyDescent="0.25">
      <c r="B183" s="77"/>
      <c r="C183" s="77"/>
      <c r="D183" s="77"/>
      <c r="E183" s="84">
        <v>179</v>
      </c>
      <c r="F183" s="84">
        <f t="shared" si="85"/>
        <v>298164.299999999</v>
      </c>
      <c r="G183" s="84">
        <f t="shared" si="86"/>
        <v>674506.299999999</v>
      </c>
      <c r="H183" s="84">
        <f t="shared" si="87"/>
        <v>108449.30000000025</v>
      </c>
      <c r="I183" s="84">
        <f t="shared" si="88"/>
        <v>65993.30000000025</v>
      </c>
      <c r="J183" s="84">
        <f t="shared" si="89"/>
        <v>71426.30000000025</v>
      </c>
      <c r="K183" s="84">
        <f t="shared" si="90"/>
        <v>317048.299999999</v>
      </c>
      <c r="L183" s="84">
        <f t="shared" si="91"/>
        <v>327229.299999999</v>
      </c>
      <c r="M183" s="84">
        <f t="shared" si="92"/>
        <v>280812.299999999</v>
      </c>
      <c r="N183" s="84">
        <f t="shared" si="93"/>
        <v>107452.30000000025</v>
      </c>
      <c r="O183" s="84">
        <f t="shared" si="94"/>
        <v>64736.299999999937</v>
      </c>
      <c r="P183" s="84">
        <f t="shared" si="95"/>
        <v>406521.299999999</v>
      </c>
      <c r="Q183" s="84">
        <f t="shared" si="96"/>
        <v>86525.30000000025</v>
      </c>
      <c r="R183" s="84">
        <f t="shared" si="97"/>
        <v>326050.299999999</v>
      </c>
      <c r="S183" s="84">
        <f t="shared" si="98"/>
        <v>18795.299999999937</v>
      </c>
      <c r="T183" s="84">
        <f t="shared" si="99"/>
        <v>186722.30000000025</v>
      </c>
      <c r="U183" s="84">
        <f t="shared" si="100"/>
        <v>31127.299999999937</v>
      </c>
      <c r="V183" s="84">
        <f t="shared" si="101"/>
        <v>87356.30000000025</v>
      </c>
      <c r="W183" s="84">
        <f t="shared" si="102"/>
        <v>251589.30000000025</v>
      </c>
      <c r="X183" s="84">
        <f t="shared" si="103"/>
        <v>93772.30000000025</v>
      </c>
      <c r="Y183" s="84">
        <f t="shared" si="104"/>
        <v>1092145.300000004</v>
      </c>
      <c r="Z183" s="84">
        <f t="shared" si="105"/>
        <v>781684.299999999</v>
      </c>
      <c r="AA183" s="84">
        <f t="shared" si="106"/>
        <v>859509.299999999</v>
      </c>
      <c r="AB183" s="84">
        <f t="shared" si="107"/>
        <v>736555.299999999</v>
      </c>
      <c r="AC183" s="84">
        <f t="shared" si="108"/>
        <v>345357.299999999</v>
      </c>
      <c r="AD183" s="84">
        <f t="shared" si="109"/>
        <v>3815234.300000004</v>
      </c>
      <c r="AE183" s="48"/>
      <c r="AF183" s="84"/>
      <c r="AG183" s="84"/>
      <c r="AI183" s="84"/>
      <c r="AJ183" s="84"/>
    </row>
    <row r="184" spans="2:36" hidden="1" x14ac:dyDescent="0.25">
      <c r="B184" s="77"/>
      <c r="C184" s="77"/>
      <c r="D184" s="77"/>
      <c r="E184" s="84">
        <v>180</v>
      </c>
      <c r="F184" s="84">
        <f t="shared" si="85"/>
        <v>298164.39999999898</v>
      </c>
      <c r="G184" s="84">
        <f t="shared" si="86"/>
        <v>674506.39999999898</v>
      </c>
      <c r="H184" s="84">
        <f t="shared" si="87"/>
        <v>108449.40000000026</v>
      </c>
      <c r="I184" s="84">
        <f t="shared" si="88"/>
        <v>65993.400000000256</v>
      </c>
      <c r="J184" s="84">
        <f t="shared" si="89"/>
        <v>71426.400000000256</v>
      </c>
      <c r="K184" s="84">
        <f t="shared" si="90"/>
        <v>317048.39999999898</v>
      </c>
      <c r="L184" s="84">
        <f t="shared" si="91"/>
        <v>327229.39999999898</v>
      </c>
      <c r="M184" s="84">
        <f t="shared" si="92"/>
        <v>280812.39999999898</v>
      </c>
      <c r="N184" s="84">
        <f t="shared" si="93"/>
        <v>107452.40000000026</v>
      </c>
      <c r="O184" s="84">
        <f t="shared" si="94"/>
        <v>64736.399999999936</v>
      </c>
      <c r="P184" s="84">
        <f t="shared" si="95"/>
        <v>406521.39999999898</v>
      </c>
      <c r="Q184" s="84">
        <f t="shared" si="96"/>
        <v>86525.400000000256</v>
      </c>
      <c r="R184" s="84">
        <f t="shared" si="97"/>
        <v>326050.39999999898</v>
      </c>
      <c r="S184" s="84">
        <f t="shared" si="98"/>
        <v>18795.399999999936</v>
      </c>
      <c r="T184" s="84">
        <f t="shared" si="99"/>
        <v>186722.40000000026</v>
      </c>
      <c r="U184" s="84">
        <f t="shared" si="100"/>
        <v>31127.399999999936</v>
      </c>
      <c r="V184" s="84">
        <f t="shared" si="101"/>
        <v>87356.400000000256</v>
      </c>
      <c r="W184" s="84">
        <f t="shared" si="102"/>
        <v>251589.40000000026</v>
      </c>
      <c r="X184" s="84">
        <f t="shared" si="103"/>
        <v>93772.400000000256</v>
      </c>
      <c r="Y184" s="84">
        <f t="shared" si="104"/>
        <v>1092145.4000000041</v>
      </c>
      <c r="Z184" s="84">
        <f t="shared" si="105"/>
        <v>781684.39999999898</v>
      </c>
      <c r="AA184" s="84">
        <f t="shared" si="106"/>
        <v>859509.39999999898</v>
      </c>
      <c r="AB184" s="84">
        <f t="shared" si="107"/>
        <v>736555.39999999898</v>
      </c>
      <c r="AC184" s="84">
        <f t="shared" si="108"/>
        <v>345357.39999999898</v>
      </c>
      <c r="AD184" s="84">
        <f t="shared" si="109"/>
        <v>3815234.4000000041</v>
      </c>
      <c r="AE184" s="48"/>
      <c r="AF184" s="84"/>
      <c r="AG184" s="84"/>
      <c r="AI184" s="84"/>
      <c r="AJ184" s="84"/>
    </row>
    <row r="185" spans="2:36" hidden="1" x14ac:dyDescent="0.25">
      <c r="B185" s="77"/>
      <c r="C185" s="77"/>
      <c r="D185" s="77"/>
      <c r="E185" s="84">
        <v>181</v>
      </c>
      <c r="F185" s="84">
        <f t="shared" si="85"/>
        <v>298164.49999999895</v>
      </c>
      <c r="G185" s="84">
        <f t="shared" si="86"/>
        <v>674506.49999999895</v>
      </c>
      <c r="H185" s="84">
        <f t="shared" si="87"/>
        <v>108449.50000000026</v>
      </c>
      <c r="I185" s="84">
        <f t="shared" si="88"/>
        <v>65993.500000000262</v>
      </c>
      <c r="J185" s="84">
        <f t="shared" si="89"/>
        <v>71426.500000000262</v>
      </c>
      <c r="K185" s="84">
        <f t="shared" si="90"/>
        <v>317048.49999999895</v>
      </c>
      <c r="L185" s="84">
        <f t="shared" si="91"/>
        <v>327229.49999999895</v>
      </c>
      <c r="M185" s="84">
        <f t="shared" si="92"/>
        <v>280812.49999999895</v>
      </c>
      <c r="N185" s="84">
        <f t="shared" si="93"/>
        <v>107452.50000000026</v>
      </c>
      <c r="O185" s="84">
        <f t="shared" si="94"/>
        <v>64736.499999999935</v>
      </c>
      <c r="P185" s="84">
        <f t="shared" si="95"/>
        <v>406521.49999999895</v>
      </c>
      <c r="Q185" s="84">
        <f t="shared" si="96"/>
        <v>86525.500000000262</v>
      </c>
      <c r="R185" s="84">
        <f t="shared" si="97"/>
        <v>326050.49999999895</v>
      </c>
      <c r="S185" s="84">
        <f t="shared" si="98"/>
        <v>18795.499999999935</v>
      </c>
      <c r="T185" s="84">
        <f t="shared" si="99"/>
        <v>186722.50000000026</v>
      </c>
      <c r="U185" s="84">
        <f t="shared" si="100"/>
        <v>31127.499999999935</v>
      </c>
      <c r="V185" s="84">
        <f t="shared" si="101"/>
        <v>87356.500000000262</v>
      </c>
      <c r="W185" s="84">
        <f t="shared" si="102"/>
        <v>251589.50000000026</v>
      </c>
      <c r="X185" s="84">
        <f t="shared" si="103"/>
        <v>93772.500000000262</v>
      </c>
      <c r="Y185" s="84">
        <f t="shared" si="104"/>
        <v>1092145.5000000042</v>
      </c>
      <c r="Z185" s="84">
        <f t="shared" si="105"/>
        <v>781684.49999999895</v>
      </c>
      <c r="AA185" s="84">
        <f t="shared" si="106"/>
        <v>859509.49999999895</v>
      </c>
      <c r="AB185" s="84">
        <f t="shared" si="107"/>
        <v>736555.49999999895</v>
      </c>
      <c r="AC185" s="84">
        <f t="shared" si="108"/>
        <v>345357.49999999895</v>
      </c>
      <c r="AD185" s="84">
        <f t="shared" si="109"/>
        <v>3815234.5000000042</v>
      </c>
      <c r="AE185" s="48"/>
      <c r="AF185" s="84"/>
      <c r="AG185" s="84"/>
      <c r="AI185" s="84"/>
      <c r="AJ185" s="84"/>
    </row>
    <row r="186" spans="2:36" hidden="1" x14ac:dyDescent="0.25">
      <c r="B186" s="77"/>
      <c r="C186" s="77"/>
      <c r="D186" s="77"/>
      <c r="E186" s="84">
        <v>182</v>
      </c>
      <c r="F186" s="84">
        <f t="shared" si="85"/>
        <v>298164.59999999893</v>
      </c>
      <c r="G186" s="84">
        <f t="shared" si="86"/>
        <v>674506.59999999893</v>
      </c>
      <c r="H186" s="84">
        <f t="shared" si="87"/>
        <v>108449.60000000027</v>
      </c>
      <c r="I186" s="84">
        <f t="shared" si="88"/>
        <v>65993.600000000268</v>
      </c>
      <c r="J186" s="84">
        <f t="shared" si="89"/>
        <v>71426.600000000268</v>
      </c>
      <c r="K186" s="84">
        <f t="shared" si="90"/>
        <v>317048.59999999893</v>
      </c>
      <c r="L186" s="84">
        <f t="shared" si="91"/>
        <v>327229.59999999893</v>
      </c>
      <c r="M186" s="84">
        <f t="shared" si="92"/>
        <v>280812.59999999893</v>
      </c>
      <c r="N186" s="84">
        <f t="shared" si="93"/>
        <v>107452.60000000027</v>
      </c>
      <c r="O186" s="84">
        <f t="shared" si="94"/>
        <v>64736.599999999933</v>
      </c>
      <c r="P186" s="84">
        <f t="shared" si="95"/>
        <v>406521.59999999893</v>
      </c>
      <c r="Q186" s="84">
        <f t="shared" si="96"/>
        <v>86525.600000000268</v>
      </c>
      <c r="R186" s="84">
        <f t="shared" si="97"/>
        <v>326050.59999999893</v>
      </c>
      <c r="S186" s="84">
        <f t="shared" si="98"/>
        <v>18795.599999999933</v>
      </c>
      <c r="T186" s="84">
        <f t="shared" si="99"/>
        <v>186722.60000000027</v>
      </c>
      <c r="U186" s="84">
        <f t="shared" si="100"/>
        <v>31127.599999999933</v>
      </c>
      <c r="V186" s="84">
        <f t="shared" si="101"/>
        <v>87356.600000000268</v>
      </c>
      <c r="W186" s="84">
        <f t="shared" si="102"/>
        <v>251589.60000000027</v>
      </c>
      <c r="X186" s="84">
        <f t="shared" si="103"/>
        <v>93772.600000000268</v>
      </c>
      <c r="Y186" s="84">
        <f t="shared" si="104"/>
        <v>1092145.6000000043</v>
      </c>
      <c r="Z186" s="84">
        <f t="shared" si="105"/>
        <v>781684.59999999893</v>
      </c>
      <c r="AA186" s="84">
        <f t="shared" si="106"/>
        <v>859509.59999999893</v>
      </c>
      <c r="AB186" s="84">
        <f t="shared" si="107"/>
        <v>736555.59999999893</v>
      </c>
      <c r="AC186" s="84">
        <f t="shared" si="108"/>
        <v>345357.59999999893</v>
      </c>
      <c r="AD186" s="84">
        <f t="shared" si="109"/>
        <v>3815234.6000000043</v>
      </c>
      <c r="AE186" s="48"/>
      <c r="AF186" s="84"/>
      <c r="AG186" s="84"/>
      <c r="AI186" s="84"/>
      <c r="AJ186" s="84"/>
    </row>
    <row r="187" spans="2:36" hidden="1" x14ac:dyDescent="0.25">
      <c r="B187" s="77"/>
      <c r="C187" s="77"/>
      <c r="D187" s="77"/>
      <c r="E187" s="84">
        <v>183</v>
      </c>
      <c r="F187" s="84">
        <f t="shared" si="85"/>
        <v>298164.69999999891</v>
      </c>
      <c r="G187" s="84">
        <f t="shared" si="86"/>
        <v>674506.69999999891</v>
      </c>
      <c r="H187" s="84">
        <f t="shared" si="87"/>
        <v>108449.70000000027</v>
      </c>
      <c r="I187" s="84">
        <f t="shared" si="88"/>
        <v>65993.700000000274</v>
      </c>
      <c r="J187" s="84">
        <f t="shared" si="89"/>
        <v>71426.700000000274</v>
      </c>
      <c r="K187" s="84">
        <f t="shared" si="90"/>
        <v>317048.69999999891</v>
      </c>
      <c r="L187" s="84">
        <f t="shared" si="91"/>
        <v>327229.69999999891</v>
      </c>
      <c r="M187" s="84">
        <f t="shared" si="92"/>
        <v>280812.69999999891</v>
      </c>
      <c r="N187" s="84">
        <f t="shared" si="93"/>
        <v>107452.70000000027</v>
      </c>
      <c r="O187" s="84">
        <f t="shared" si="94"/>
        <v>64736.699999999932</v>
      </c>
      <c r="P187" s="84">
        <f t="shared" si="95"/>
        <v>406521.69999999891</v>
      </c>
      <c r="Q187" s="84">
        <f t="shared" si="96"/>
        <v>86525.700000000274</v>
      </c>
      <c r="R187" s="84">
        <f t="shared" si="97"/>
        <v>326050.69999999891</v>
      </c>
      <c r="S187" s="84">
        <f t="shared" si="98"/>
        <v>18795.699999999932</v>
      </c>
      <c r="T187" s="84">
        <f t="shared" si="99"/>
        <v>186722.70000000027</v>
      </c>
      <c r="U187" s="84">
        <f t="shared" si="100"/>
        <v>31127.699999999932</v>
      </c>
      <c r="V187" s="84">
        <f t="shared" si="101"/>
        <v>87356.700000000274</v>
      </c>
      <c r="W187" s="84">
        <f t="shared" si="102"/>
        <v>251589.70000000027</v>
      </c>
      <c r="X187" s="84">
        <f t="shared" si="103"/>
        <v>93772.700000000274</v>
      </c>
      <c r="Y187" s="84">
        <f t="shared" si="104"/>
        <v>1092145.7000000044</v>
      </c>
      <c r="Z187" s="84">
        <f t="shared" si="105"/>
        <v>781684.69999999891</v>
      </c>
      <c r="AA187" s="84">
        <f t="shared" si="106"/>
        <v>859509.69999999891</v>
      </c>
      <c r="AB187" s="84">
        <f t="shared" si="107"/>
        <v>736555.69999999891</v>
      </c>
      <c r="AC187" s="84">
        <f t="shared" si="108"/>
        <v>345357.69999999891</v>
      </c>
      <c r="AD187" s="84">
        <f t="shared" si="109"/>
        <v>3815234.7000000044</v>
      </c>
      <c r="AE187" s="48"/>
      <c r="AF187" s="84"/>
      <c r="AG187" s="84"/>
      <c r="AI187" s="84"/>
      <c r="AJ187" s="84"/>
    </row>
    <row r="188" spans="2:36" hidden="1" x14ac:dyDescent="0.25">
      <c r="B188" s="77"/>
      <c r="C188" s="77"/>
      <c r="D188" s="77"/>
      <c r="E188" s="84">
        <v>184</v>
      </c>
      <c r="F188" s="84">
        <f t="shared" si="85"/>
        <v>298164.79999999888</v>
      </c>
      <c r="G188" s="84">
        <f t="shared" si="86"/>
        <v>674506.79999999888</v>
      </c>
      <c r="H188" s="84">
        <f t="shared" si="87"/>
        <v>108449.80000000028</v>
      </c>
      <c r="I188" s="84">
        <f t="shared" si="88"/>
        <v>65993.800000000279</v>
      </c>
      <c r="J188" s="84">
        <f t="shared" si="89"/>
        <v>71426.800000000279</v>
      </c>
      <c r="K188" s="84">
        <f t="shared" si="90"/>
        <v>317048.79999999888</v>
      </c>
      <c r="L188" s="84">
        <f t="shared" si="91"/>
        <v>327229.79999999888</v>
      </c>
      <c r="M188" s="84">
        <f t="shared" si="92"/>
        <v>280812.79999999888</v>
      </c>
      <c r="N188" s="84">
        <f t="shared" si="93"/>
        <v>107452.80000000028</v>
      </c>
      <c r="O188" s="84">
        <f t="shared" si="94"/>
        <v>64736.79999999993</v>
      </c>
      <c r="P188" s="84">
        <f t="shared" si="95"/>
        <v>406521.79999999888</v>
      </c>
      <c r="Q188" s="84">
        <f t="shared" si="96"/>
        <v>86525.800000000279</v>
      </c>
      <c r="R188" s="84">
        <f t="shared" si="97"/>
        <v>326050.79999999888</v>
      </c>
      <c r="S188" s="84">
        <f t="shared" si="98"/>
        <v>18795.79999999993</v>
      </c>
      <c r="T188" s="84">
        <f t="shared" si="99"/>
        <v>186722.80000000028</v>
      </c>
      <c r="U188" s="84">
        <f t="shared" si="100"/>
        <v>31127.79999999993</v>
      </c>
      <c r="V188" s="84">
        <f t="shared" si="101"/>
        <v>87356.800000000279</v>
      </c>
      <c r="W188" s="84">
        <f t="shared" si="102"/>
        <v>251589.80000000028</v>
      </c>
      <c r="X188" s="84">
        <f t="shared" si="103"/>
        <v>93772.800000000279</v>
      </c>
      <c r="Y188" s="84">
        <f t="shared" si="104"/>
        <v>1092145.8000000045</v>
      </c>
      <c r="Z188" s="84">
        <f t="shared" si="105"/>
        <v>781684.79999999888</v>
      </c>
      <c r="AA188" s="84">
        <f t="shared" si="106"/>
        <v>859509.79999999888</v>
      </c>
      <c r="AB188" s="84">
        <f t="shared" si="107"/>
        <v>736555.79999999888</v>
      </c>
      <c r="AC188" s="84">
        <f t="shared" si="108"/>
        <v>345357.79999999888</v>
      </c>
      <c r="AD188" s="84">
        <f t="shared" si="109"/>
        <v>3815234.8000000045</v>
      </c>
      <c r="AE188" s="48"/>
      <c r="AF188" s="84"/>
      <c r="AG188" s="84"/>
      <c r="AI188" s="84"/>
      <c r="AJ188" s="84"/>
    </row>
    <row r="189" spans="2:36" hidden="1" x14ac:dyDescent="0.25">
      <c r="B189" s="77"/>
      <c r="C189" s="77"/>
      <c r="D189" s="77"/>
      <c r="E189" s="84">
        <v>185</v>
      </c>
      <c r="F189" s="84">
        <f t="shared" si="85"/>
        <v>298164.89999999886</v>
      </c>
      <c r="G189" s="84">
        <f t="shared" si="86"/>
        <v>674506.89999999886</v>
      </c>
      <c r="H189" s="84">
        <f t="shared" si="87"/>
        <v>108449.90000000029</v>
      </c>
      <c r="I189" s="84">
        <f t="shared" si="88"/>
        <v>65993.900000000285</v>
      </c>
      <c r="J189" s="84">
        <f t="shared" si="89"/>
        <v>71426.900000000285</v>
      </c>
      <c r="K189" s="84">
        <f t="shared" si="90"/>
        <v>317048.89999999886</v>
      </c>
      <c r="L189" s="84">
        <f t="shared" si="91"/>
        <v>327229.89999999886</v>
      </c>
      <c r="M189" s="84">
        <f t="shared" si="92"/>
        <v>280812.89999999886</v>
      </c>
      <c r="N189" s="84">
        <f t="shared" si="93"/>
        <v>107452.90000000029</v>
      </c>
      <c r="O189" s="84">
        <f t="shared" si="94"/>
        <v>64736.899999999929</v>
      </c>
      <c r="P189" s="84">
        <f t="shared" si="95"/>
        <v>406521.89999999886</v>
      </c>
      <c r="Q189" s="84">
        <f t="shared" si="96"/>
        <v>86525.900000000285</v>
      </c>
      <c r="R189" s="84">
        <f t="shared" si="97"/>
        <v>326050.89999999886</v>
      </c>
      <c r="S189" s="84">
        <f t="shared" si="98"/>
        <v>18795.899999999929</v>
      </c>
      <c r="T189" s="84">
        <f t="shared" si="99"/>
        <v>186722.90000000029</v>
      </c>
      <c r="U189" s="84">
        <f t="shared" si="100"/>
        <v>31127.899999999929</v>
      </c>
      <c r="V189" s="84">
        <f t="shared" si="101"/>
        <v>87356.900000000285</v>
      </c>
      <c r="W189" s="84">
        <f t="shared" si="102"/>
        <v>251589.90000000029</v>
      </c>
      <c r="X189" s="84">
        <f t="shared" si="103"/>
        <v>93772.900000000285</v>
      </c>
      <c r="Y189" s="84">
        <f t="shared" si="104"/>
        <v>1092145.9000000046</v>
      </c>
      <c r="Z189" s="84">
        <f t="shared" si="105"/>
        <v>781684.89999999886</v>
      </c>
      <c r="AA189" s="84">
        <f t="shared" si="106"/>
        <v>859509.89999999886</v>
      </c>
      <c r="AB189" s="84">
        <f t="shared" si="107"/>
        <v>736555.89999999886</v>
      </c>
      <c r="AC189" s="84">
        <f t="shared" si="108"/>
        <v>345357.89999999886</v>
      </c>
      <c r="AD189" s="84">
        <f t="shared" si="109"/>
        <v>3815234.9000000046</v>
      </c>
      <c r="AE189" s="48"/>
      <c r="AF189" s="84"/>
      <c r="AG189" s="84"/>
      <c r="AI189" s="84"/>
      <c r="AJ189" s="84"/>
    </row>
    <row r="190" spans="2:36" hidden="1" x14ac:dyDescent="0.25">
      <c r="B190" s="77"/>
      <c r="C190" s="77"/>
      <c r="D190" s="77"/>
      <c r="E190" s="84">
        <v>186</v>
      </c>
      <c r="F190" s="84">
        <f t="shared" si="85"/>
        <v>298164.99999999884</v>
      </c>
      <c r="G190" s="84">
        <f t="shared" si="86"/>
        <v>674506.99999999884</v>
      </c>
      <c r="H190" s="84">
        <f t="shared" si="87"/>
        <v>108450.00000000029</v>
      </c>
      <c r="I190" s="84">
        <f t="shared" si="88"/>
        <v>65994.000000000291</v>
      </c>
      <c r="J190" s="84">
        <f t="shared" si="89"/>
        <v>71427.000000000291</v>
      </c>
      <c r="K190" s="84">
        <f t="shared" si="90"/>
        <v>317048.99999999884</v>
      </c>
      <c r="L190" s="84">
        <f t="shared" si="91"/>
        <v>327229.99999999884</v>
      </c>
      <c r="M190" s="84">
        <f t="shared" si="92"/>
        <v>280812.99999999884</v>
      </c>
      <c r="N190" s="84">
        <f t="shared" si="93"/>
        <v>107453.00000000029</v>
      </c>
      <c r="O190" s="84">
        <f t="shared" si="94"/>
        <v>64736.999999999927</v>
      </c>
      <c r="P190" s="84">
        <f t="shared" si="95"/>
        <v>406521.99999999884</v>
      </c>
      <c r="Q190" s="84">
        <f t="shared" si="96"/>
        <v>86526.000000000291</v>
      </c>
      <c r="R190" s="84">
        <f t="shared" si="97"/>
        <v>326050.99999999884</v>
      </c>
      <c r="S190" s="84">
        <f t="shared" si="98"/>
        <v>18795.999999999927</v>
      </c>
      <c r="T190" s="84">
        <f t="shared" si="99"/>
        <v>186723.00000000029</v>
      </c>
      <c r="U190" s="84">
        <f t="shared" si="100"/>
        <v>31127.999999999927</v>
      </c>
      <c r="V190" s="84">
        <f t="shared" si="101"/>
        <v>87357.000000000291</v>
      </c>
      <c r="W190" s="84">
        <f t="shared" si="102"/>
        <v>251590.00000000029</v>
      </c>
      <c r="X190" s="84">
        <f t="shared" si="103"/>
        <v>93773.000000000291</v>
      </c>
      <c r="Y190" s="84">
        <f t="shared" si="104"/>
        <v>1092146.0000000047</v>
      </c>
      <c r="Z190" s="84">
        <f t="shared" si="105"/>
        <v>781684.99999999884</v>
      </c>
      <c r="AA190" s="84">
        <f t="shared" si="106"/>
        <v>859509.99999999884</v>
      </c>
      <c r="AB190" s="84">
        <f t="shared" si="107"/>
        <v>736555.99999999884</v>
      </c>
      <c r="AC190" s="84">
        <f t="shared" si="108"/>
        <v>345357.99999999884</v>
      </c>
      <c r="AD190" s="84">
        <f t="shared" si="109"/>
        <v>3815235.0000000047</v>
      </c>
      <c r="AE190" s="48"/>
      <c r="AF190" s="84"/>
      <c r="AG190" s="84"/>
      <c r="AI190" s="84"/>
      <c r="AJ190" s="84"/>
    </row>
    <row r="191" spans="2:36" hidden="1" x14ac:dyDescent="0.25">
      <c r="B191" s="77"/>
      <c r="C191" s="77"/>
      <c r="D191" s="77"/>
      <c r="E191" s="84">
        <v>187</v>
      </c>
      <c r="F191" s="84">
        <f t="shared" si="85"/>
        <v>298165.09999999881</v>
      </c>
      <c r="G191" s="84">
        <f t="shared" si="86"/>
        <v>674507.09999999881</v>
      </c>
      <c r="H191" s="84">
        <f t="shared" si="87"/>
        <v>108450.1000000003</v>
      </c>
      <c r="I191" s="84">
        <f t="shared" si="88"/>
        <v>65994.100000000297</v>
      </c>
      <c r="J191" s="84">
        <f t="shared" si="89"/>
        <v>71427.100000000297</v>
      </c>
      <c r="K191" s="84">
        <f t="shared" si="90"/>
        <v>317049.09999999881</v>
      </c>
      <c r="L191" s="84">
        <f t="shared" si="91"/>
        <v>327230.09999999881</v>
      </c>
      <c r="M191" s="84">
        <f t="shared" si="92"/>
        <v>280813.09999999881</v>
      </c>
      <c r="N191" s="84">
        <f t="shared" si="93"/>
        <v>107453.1000000003</v>
      </c>
      <c r="O191" s="84">
        <f t="shared" si="94"/>
        <v>64737.099999999926</v>
      </c>
      <c r="P191" s="84">
        <f t="shared" si="95"/>
        <v>406522.09999999881</v>
      </c>
      <c r="Q191" s="84">
        <f t="shared" si="96"/>
        <v>86526.100000000297</v>
      </c>
      <c r="R191" s="84">
        <f t="shared" si="97"/>
        <v>326051.09999999881</v>
      </c>
      <c r="S191" s="84">
        <f t="shared" si="98"/>
        <v>18796.099999999926</v>
      </c>
      <c r="T191" s="84">
        <f t="shared" si="99"/>
        <v>186723.1000000003</v>
      </c>
      <c r="U191" s="84">
        <f t="shared" si="100"/>
        <v>31128.099999999926</v>
      </c>
      <c r="V191" s="84">
        <f t="shared" si="101"/>
        <v>87357.100000000297</v>
      </c>
      <c r="W191" s="84">
        <f t="shared" si="102"/>
        <v>251590.1000000003</v>
      </c>
      <c r="X191" s="84">
        <f t="shared" si="103"/>
        <v>93773.100000000297</v>
      </c>
      <c r="Y191" s="84">
        <f t="shared" si="104"/>
        <v>1092146.1000000047</v>
      </c>
      <c r="Z191" s="84">
        <f t="shared" si="105"/>
        <v>781685.09999999881</v>
      </c>
      <c r="AA191" s="84">
        <f t="shared" si="106"/>
        <v>859510.09999999881</v>
      </c>
      <c r="AB191" s="84">
        <f t="shared" si="107"/>
        <v>736556.09999999881</v>
      </c>
      <c r="AC191" s="84">
        <f t="shared" si="108"/>
        <v>345358.09999999881</v>
      </c>
      <c r="AD191" s="84">
        <f t="shared" si="109"/>
        <v>3815235.1000000047</v>
      </c>
      <c r="AE191" s="48"/>
      <c r="AF191" s="84"/>
      <c r="AG191" s="84"/>
      <c r="AI191" s="84"/>
      <c r="AJ191" s="84"/>
    </row>
    <row r="192" spans="2:36" hidden="1" x14ac:dyDescent="0.25">
      <c r="B192" s="77"/>
      <c r="C192" s="77"/>
      <c r="D192" s="77"/>
      <c r="E192" s="84">
        <v>188</v>
      </c>
      <c r="F192" s="84">
        <f t="shared" si="85"/>
        <v>298165.19999999879</v>
      </c>
      <c r="G192" s="84">
        <f t="shared" si="86"/>
        <v>674507.19999999879</v>
      </c>
      <c r="H192" s="84">
        <f t="shared" si="87"/>
        <v>108450.2000000003</v>
      </c>
      <c r="I192" s="84">
        <f t="shared" si="88"/>
        <v>65994.200000000303</v>
      </c>
      <c r="J192" s="84">
        <f t="shared" si="89"/>
        <v>71427.200000000303</v>
      </c>
      <c r="K192" s="84">
        <f t="shared" si="90"/>
        <v>317049.19999999879</v>
      </c>
      <c r="L192" s="84">
        <f t="shared" si="91"/>
        <v>327230.19999999879</v>
      </c>
      <c r="M192" s="84">
        <f t="shared" si="92"/>
        <v>280813.19999999879</v>
      </c>
      <c r="N192" s="84">
        <f t="shared" si="93"/>
        <v>107453.2000000003</v>
      </c>
      <c r="O192" s="84">
        <f t="shared" si="94"/>
        <v>64737.199999999924</v>
      </c>
      <c r="P192" s="84">
        <f t="shared" si="95"/>
        <v>406522.19999999879</v>
      </c>
      <c r="Q192" s="84">
        <f t="shared" si="96"/>
        <v>86526.200000000303</v>
      </c>
      <c r="R192" s="84">
        <f t="shared" si="97"/>
        <v>326051.19999999879</v>
      </c>
      <c r="S192" s="84">
        <f t="shared" si="98"/>
        <v>18796.199999999924</v>
      </c>
      <c r="T192" s="84">
        <f t="shared" si="99"/>
        <v>186723.2000000003</v>
      </c>
      <c r="U192" s="84">
        <f t="shared" si="100"/>
        <v>31128.199999999924</v>
      </c>
      <c r="V192" s="84">
        <f t="shared" si="101"/>
        <v>87357.200000000303</v>
      </c>
      <c r="W192" s="84">
        <f t="shared" si="102"/>
        <v>251590.2000000003</v>
      </c>
      <c r="X192" s="84">
        <f t="shared" si="103"/>
        <v>93773.200000000303</v>
      </c>
      <c r="Y192" s="84">
        <f t="shared" si="104"/>
        <v>1092146.2000000048</v>
      </c>
      <c r="Z192" s="84">
        <f t="shared" si="105"/>
        <v>781685.19999999879</v>
      </c>
      <c r="AA192" s="84">
        <f t="shared" si="106"/>
        <v>859510.19999999879</v>
      </c>
      <c r="AB192" s="84">
        <f t="shared" si="107"/>
        <v>736556.19999999879</v>
      </c>
      <c r="AC192" s="84">
        <f t="shared" si="108"/>
        <v>345358.19999999879</v>
      </c>
      <c r="AD192" s="84">
        <f t="shared" si="109"/>
        <v>3815235.2000000048</v>
      </c>
      <c r="AE192" s="48"/>
      <c r="AF192" s="84"/>
      <c r="AG192" s="84"/>
      <c r="AI192" s="84"/>
      <c r="AJ192" s="84"/>
    </row>
    <row r="193" spans="2:36" hidden="1" x14ac:dyDescent="0.25">
      <c r="B193" s="77"/>
      <c r="C193" s="77"/>
      <c r="D193" s="77"/>
      <c r="E193" s="84">
        <v>189</v>
      </c>
      <c r="F193" s="84">
        <f t="shared" si="85"/>
        <v>298165.29999999877</v>
      </c>
      <c r="G193" s="84">
        <f t="shared" si="86"/>
        <v>674507.29999999877</v>
      </c>
      <c r="H193" s="84">
        <f t="shared" si="87"/>
        <v>108450.30000000031</v>
      </c>
      <c r="I193" s="84">
        <f t="shared" si="88"/>
        <v>65994.300000000309</v>
      </c>
      <c r="J193" s="84">
        <f t="shared" si="89"/>
        <v>71427.300000000309</v>
      </c>
      <c r="K193" s="84">
        <f t="shared" si="90"/>
        <v>317049.29999999877</v>
      </c>
      <c r="L193" s="84">
        <f t="shared" si="91"/>
        <v>327230.29999999877</v>
      </c>
      <c r="M193" s="84">
        <f t="shared" si="92"/>
        <v>280813.29999999877</v>
      </c>
      <c r="N193" s="84">
        <f t="shared" si="93"/>
        <v>107453.30000000031</v>
      </c>
      <c r="O193" s="84">
        <f t="shared" si="94"/>
        <v>64737.299999999923</v>
      </c>
      <c r="P193" s="84">
        <f t="shared" si="95"/>
        <v>406522.29999999877</v>
      </c>
      <c r="Q193" s="84">
        <f t="shared" si="96"/>
        <v>86526.300000000309</v>
      </c>
      <c r="R193" s="84">
        <f t="shared" si="97"/>
        <v>326051.29999999877</v>
      </c>
      <c r="S193" s="84">
        <f t="shared" si="98"/>
        <v>18796.299999999923</v>
      </c>
      <c r="T193" s="84">
        <f t="shared" si="99"/>
        <v>186723.30000000031</v>
      </c>
      <c r="U193" s="84">
        <f t="shared" si="100"/>
        <v>31128.299999999923</v>
      </c>
      <c r="V193" s="84">
        <f t="shared" si="101"/>
        <v>87357.300000000309</v>
      </c>
      <c r="W193" s="84">
        <f t="shared" si="102"/>
        <v>251590.30000000031</v>
      </c>
      <c r="X193" s="84">
        <f t="shared" si="103"/>
        <v>93773.300000000309</v>
      </c>
      <c r="Y193" s="84">
        <f t="shared" si="104"/>
        <v>1092146.3000000049</v>
      </c>
      <c r="Z193" s="84">
        <f t="shared" si="105"/>
        <v>781685.29999999877</v>
      </c>
      <c r="AA193" s="84">
        <f t="shared" si="106"/>
        <v>859510.29999999877</v>
      </c>
      <c r="AB193" s="84">
        <f t="shared" si="107"/>
        <v>736556.29999999877</v>
      </c>
      <c r="AC193" s="84">
        <f t="shared" si="108"/>
        <v>345358.29999999877</v>
      </c>
      <c r="AD193" s="84">
        <f t="shared" si="109"/>
        <v>3815235.3000000049</v>
      </c>
      <c r="AE193" s="48"/>
      <c r="AF193" s="84"/>
      <c r="AG193" s="84"/>
      <c r="AI193" s="84"/>
      <c r="AJ193" s="84"/>
    </row>
    <row r="194" spans="2:36" hidden="1" x14ac:dyDescent="0.25">
      <c r="B194" s="77"/>
      <c r="C194" s="77"/>
      <c r="D194" s="77"/>
      <c r="E194" s="84">
        <v>190</v>
      </c>
      <c r="F194" s="84">
        <f t="shared" si="85"/>
        <v>298165.39999999874</v>
      </c>
      <c r="G194" s="84">
        <f t="shared" si="86"/>
        <v>674507.39999999874</v>
      </c>
      <c r="H194" s="84">
        <f t="shared" si="87"/>
        <v>108450.40000000031</v>
      </c>
      <c r="I194" s="84">
        <f t="shared" si="88"/>
        <v>65994.400000000314</v>
      </c>
      <c r="J194" s="84">
        <f t="shared" si="89"/>
        <v>71427.400000000314</v>
      </c>
      <c r="K194" s="84">
        <f t="shared" si="90"/>
        <v>317049.39999999874</v>
      </c>
      <c r="L194" s="84">
        <f t="shared" si="91"/>
        <v>327230.39999999874</v>
      </c>
      <c r="M194" s="84">
        <f t="shared" si="92"/>
        <v>280813.39999999874</v>
      </c>
      <c r="N194" s="84">
        <f t="shared" si="93"/>
        <v>107453.40000000031</v>
      </c>
      <c r="O194" s="84">
        <f t="shared" si="94"/>
        <v>64737.399999999921</v>
      </c>
      <c r="P194" s="84">
        <f t="shared" si="95"/>
        <v>406522.39999999874</v>
      </c>
      <c r="Q194" s="84">
        <f t="shared" si="96"/>
        <v>86526.400000000314</v>
      </c>
      <c r="R194" s="84">
        <f t="shared" si="97"/>
        <v>326051.39999999874</v>
      </c>
      <c r="S194" s="84">
        <f t="shared" si="98"/>
        <v>18796.399999999921</v>
      </c>
      <c r="T194" s="84">
        <f t="shared" si="99"/>
        <v>186723.40000000031</v>
      </c>
      <c r="U194" s="84">
        <f t="shared" si="100"/>
        <v>31128.399999999921</v>
      </c>
      <c r="V194" s="84">
        <f t="shared" si="101"/>
        <v>87357.400000000314</v>
      </c>
      <c r="W194" s="84">
        <f t="shared" si="102"/>
        <v>251590.40000000031</v>
      </c>
      <c r="X194" s="84">
        <f t="shared" si="103"/>
        <v>93773.400000000314</v>
      </c>
      <c r="Y194" s="84">
        <f t="shared" si="104"/>
        <v>1092146.400000005</v>
      </c>
      <c r="Z194" s="84">
        <f t="shared" si="105"/>
        <v>781685.39999999874</v>
      </c>
      <c r="AA194" s="84">
        <f t="shared" si="106"/>
        <v>859510.39999999874</v>
      </c>
      <c r="AB194" s="84">
        <f t="shared" si="107"/>
        <v>736556.39999999874</v>
      </c>
      <c r="AC194" s="84">
        <f t="shared" si="108"/>
        <v>345358.39999999874</v>
      </c>
      <c r="AD194" s="84">
        <f t="shared" si="109"/>
        <v>3815235.400000005</v>
      </c>
      <c r="AE194" s="48"/>
      <c r="AF194" s="84"/>
      <c r="AG194" s="84"/>
      <c r="AI194" s="84"/>
      <c r="AJ194" s="84"/>
    </row>
    <row r="195" spans="2:36" hidden="1" x14ac:dyDescent="0.25">
      <c r="B195" s="77"/>
      <c r="C195" s="77"/>
      <c r="D195" s="77"/>
      <c r="E195" s="84">
        <v>191</v>
      </c>
      <c r="F195" s="84">
        <f t="shared" si="85"/>
        <v>298165.49999999872</v>
      </c>
      <c r="G195" s="84">
        <f t="shared" si="86"/>
        <v>674507.49999999872</v>
      </c>
      <c r="H195" s="84">
        <f t="shared" si="87"/>
        <v>108450.50000000032</v>
      </c>
      <c r="I195" s="84">
        <f t="shared" si="88"/>
        <v>65994.50000000032</v>
      </c>
      <c r="J195" s="84">
        <f t="shared" si="89"/>
        <v>71427.50000000032</v>
      </c>
      <c r="K195" s="84">
        <f t="shared" si="90"/>
        <v>317049.49999999872</v>
      </c>
      <c r="L195" s="84">
        <f t="shared" si="91"/>
        <v>327230.49999999872</v>
      </c>
      <c r="M195" s="84">
        <f t="shared" si="92"/>
        <v>280813.49999999872</v>
      </c>
      <c r="N195" s="84">
        <f t="shared" si="93"/>
        <v>107453.50000000032</v>
      </c>
      <c r="O195" s="84">
        <f t="shared" si="94"/>
        <v>64737.49999999992</v>
      </c>
      <c r="P195" s="84">
        <f t="shared" si="95"/>
        <v>406522.49999999872</v>
      </c>
      <c r="Q195" s="84">
        <f t="shared" si="96"/>
        <v>86526.50000000032</v>
      </c>
      <c r="R195" s="84">
        <f t="shared" si="97"/>
        <v>326051.49999999872</v>
      </c>
      <c r="S195" s="84">
        <f t="shared" si="98"/>
        <v>18796.49999999992</v>
      </c>
      <c r="T195" s="84">
        <f t="shared" si="99"/>
        <v>186723.50000000032</v>
      </c>
      <c r="U195" s="84">
        <f t="shared" si="100"/>
        <v>31128.49999999992</v>
      </c>
      <c r="V195" s="84">
        <f t="shared" si="101"/>
        <v>87357.50000000032</v>
      </c>
      <c r="W195" s="84">
        <f t="shared" si="102"/>
        <v>251590.50000000032</v>
      </c>
      <c r="X195" s="84">
        <f t="shared" si="103"/>
        <v>93773.50000000032</v>
      </c>
      <c r="Y195" s="84">
        <f t="shared" si="104"/>
        <v>1092146.5000000051</v>
      </c>
      <c r="Z195" s="84">
        <f t="shared" si="105"/>
        <v>781685.49999999872</v>
      </c>
      <c r="AA195" s="84">
        <f t="shared" si="106"/>
        <v>859510.49999999872</v>
      </c>
      <c r="AB195" s="84">
        <f t="shared" si="107"/>
        <v>736556.49999999872</v>
      </c>
      <c r="AC195" s="84">
        <f t="shared" si="108"/>
        <v>345358.49999999872</v>
      </c>
      <c r="AD195" s="84">
        <f t="shared" si="109"/>
        <v>3815235.5000000051</v>
      </c>
      <c r="AE195" s="48"/>
      <c r="AF195" s="84"/>
      <c r="AG195" s="84"/>
      <c r="AI195" s="84"/>
      <c r="AJ195" s="84"/>
    </row>
    <row r="196" spans="2:36" hidden="1" x14ac:dyDescent="0.25">
      <c r="B196" s="77"/>
      <c r="C196" s="77"/>
      <c r="D196" s="77"/>
      <c r="E196" s="84">
        <v>192</v>
      </c>
      <c r="F196" s="84">
        <f t="shared" si="85"/>
        <v>298165.5999999987</v>
      </c>
      <c r="G196" s="84">
        <f t="shared" si="86"/>
        <v>674507.5999999987</v>
      </c>
      <c r="H196" s="84">
        <f t="shared" si="87"/>
        <v>108450.60000000033</v>
      </c>
      <c r="I196" s="84">
        <f t="shared" si="88"/>
        <v>65994.600000000326</v>
      </c>
      <c r="J196" s="84">
        <f t="shared" si="89"/>
        <v>71427.600000000326</v>
      </c>
      <c r="K196" s="84">
        <f t="shared" si="90"/>
        <v>317049.5999999987</v>
      </c>
      <c r="L196" s="84">
        <f t="shared" si="91"/>
        <v>327230.5999999987</v>
      </c>
      <c r="M196" s="84">
        <f t="shared" si="92"/>
        <v>280813.5999999987</v>
      </c>
      <c r="N196" s="84">
        <f t="shared" si="93"/>
        <v>107453.60000000033</v>
      </c>
      <c r="O196" s="84">
        <f t="shared" si="94"/>
        <v>64737.599999999919</v>
      </c>
      <c r="P196" s="84">
        <f t="shared" si="95"/>
        <v>406522.5999999987</v>
      </c>
      <c r="Q196" s="84">
        <f t="shared" si="96"/>
        <v>86526.600000000326</v>
      </c>
      <c r="R196" s="84">
        <f t="shared" si="97"/>
        <v>326051.5999999987</v>
      </c>
      <c r="S196" s="84">
        <f t="shared" si="98"/>
        <v>18796.599999999919</v>
      </c>
      <c r="T196" s="84">
        <f t="shared" si="99"/>
        <v>186723.60000000033</v>
      </c>
      <c r="U196" s="84">
        <f t="shared" si="100"/>
        <v>31128.599999999919</v>
      </c>
      <c r="V196" s="84">
        <f t="shared" si="101"/>
        <v>87357.600000000326</v>
      </c>
      <c r="W196" s="84">
        <f t="shared" si="102"/>
        <v>251590.60000000033</v>
      </c>
      <c r="X196" s="84">
        <f t="shared" si="103"/>
        <v>93773.600000000326</v>
      </c>
      <c r="Y196" s="84">
        <f t="shared" si="104"/>
        <v>1092146.6000000052</v>
      </c>
      <c r="Z196" s="84">
        <f t="shared" si="105"/>
        <v>781685.5999999987</v>
      </c>
      <c r="AA196" s="84">
        <f t="shared" si="106"/>
        <v>859510.5999999987</v>
      </c>
      <c r="AB196" s="84">
        <f t="shared" si="107"/>
        <v>736556.5999999987</v>
      </c>
      <c r="AC196" s="84">
        <f t="shared" si="108"/>
        <v>345358.5999999987</v>
      </c>
      <c r="AD196" s="84">
        <f t="shared" si="109"/>
        <v>3815235.6000000052</v>
      </c>
      <c r="AE196" s="48"/>
      <c r="AF196" s="84"/>
      <c r="AG196" s="84"/>
      <c r="AI196" s="84"/>
      <c r="AJ196" s="84"/>
    </row>
    <row r="197" spans="2:36" hidden="1" x14ac:dyDescent="0.25">
      <c r="B197" s="77"/>
      <c r="C197" s="77"/>
      <c r="D197" s="77"/>
      <c r="E197" s="84">
        <v>193</v>
      </c>
      <c r="F197" s="84">
        <f t="shared" si="85"/>
        <v>298165.69999999867</v>
      </c>
      <c r="G197" s="84">
        <f t="shared" si="86"/>
        <v>674507.69999999867</v>
      </c>
      <c r="H197" s="84">
        <f t="shared" si="87"/>
        <v>108450.70000000033</v>
      </c>
      <c r="I197" s="84">
        <f t="shared" si="88"/>
        <v>65994.700000000332</v>
      </c>
      <c r="J197" s="84">
        <f t="shared" si="89"/>
        <v>71427.700000000332</v>
      </c>
      <c r="K197" s="84">
        <f t="shared" si="90"/>
        <v>317049.69999999867</v>
      </c>
      <c r="L197" s="84">
        <f t="shared" si="91"/>
        <v>327230.69999999867</v>
      </c>
      <c r="M197" s="84">
        <f t="shared" si="92"/>
        <v>280813.69999999867</v>
      </c>
      <c r="N197" s="84">
        <f t="shared" si="93"/>
        <v>107453.70000000033</v>
      </c>
      <c r="O197" s="84">
        <f t="shared" si="94"/>
        <v>64737.699999999917</v>
      </c>
      <c r="P197" s="84">
        <f t="shared" si="95"/>
        <v>406522.69999999867</v>
      </c>
      <c r="Q197" s="84">
        <f t="shared" si="96"/>
        <v>86526.700000000332</v>
      </c>
      <c r="R197" s="84">
        <f t="shared" si="97"/>
        <v>326051.69999999867</v>
      </c>
      <c r="S197" s="84">
        <f t="shared" si="98"/>
        <v>18796.699999999917</v>
      </c>
      <c r="T197" s="84">
        <f t="shared" si="99"/>
        <v>186723.70000000033</v>
      </c>
      <c r="U197" s="84">
        <f t="shared" si="100"/>
        <v>31128.699999999917</v>
      </c>
      <c r="V197" s="84">
        <f t="shared" si="101"/>
        <v>87357.700000000332</v>
      </c>
      <c r="W197" s="84">
        <f t="shared" si="102"/>
        <v>251590.70000000033</v>
      </c>
      <c r="X197" s="84">
        <f t="shared" si="103"/>
        <v>93773.700000000332</v>
      </c>
      <c r="Y197" s="84">
        <f t="shared" si="104"/>
        <v>1092146.7000000053</v>
      </c>
      <c r="Z197" s="84">
        <f t="shared" si="105"/>
        <v>781685.69999999867</v>
      </c>
      <c r="AA197" s="84">
        <f t="shared" si="106"/>
        <v>859510.69999999867</v>
      </c>
      <c r="AB197" s="84">
        <f t="shared" si="107"/>
        <v>736556.69999999867</v>
      </c>
      <c r="AC197" s="84">
        <f t="shared" si="108"/>
        <v>345358.69999999867</v>
      </c>
      <c r="AD197" s="84">
        <f t="shared" si="109"/>
        <v>3815235.7000000053</v>
      </c>
      <c r="AE197" s="48"/>
      <c r="AF197" s="84"/>
      <c r="AG197" s="84"/>
      <c r="AI197" s="84"/>
      <c r="AJ197" s="84"/>
    </row>
    <row r="198" spans="2:36" hidden="1" x14ac:dyDescent="0.25">
      <c r="B198" s="77"/>
      <c r="C198" s="77"/>
      <c r="D198" s="77"/>
      <c r="E198" s="84">
        <v>194</v>
      </c>
      <c r="F198" s="84">
        <f t="shared" si="85"/>
        <v>298165.79999999865</v>
      </c>
      <c r="G198" s="84">
        <f t="shared" si="86"/>
        <v>674507.79999999865</v>
      </c>
      <c r="H198" s="84">
        <f t="shared" si="87"/>
        <v>108450.80000000034</v>
      </c>
      <c r="I198" s="84">
        <f t="shared" si="88"/>
        <v>65994.800000000338</v>
      </c>
      <c r="J198" s="84">
        <f t="shared" si="89"/>
        <v>71427.800000000338</v>
      </c>
      <c r="K198" s="84">
        <f t="shared" si="90"/>
        <v>317049.79999999865</v>
      </c>
      <c r="L198" s="84">
        <f t="shared" si="91"/>
        <v>327230.79999999865</v>
      </c>
      <c r="M198" s="84">
        <f t="shared" si="92"/>
        <v>280813.79999999865</v>
      </c>
      <c r="N198" s="84">
        <f t="shared" si="93"/>
        <v>107453.80000000034</v>
      </c>
      <c r="O198" s="84">
        <f t="shared" si="94"/>
        <v>64737.799999999916</v>
      </c>
      <c r="P198" s="84">
        <f t="shared" si="95"/>
        <v>406522.79999999865</v>
      </c>
      <c r="Q198" s="84">
        <f t="shared" si="96"/>
        <v>86526.800000000338</v>
      </c>
      <c r="R198" s="84">
        <f t="shared" si="97"/>
        <v>326051.79999999865</v>
      </c>
      <c r="S198" s="84">
        <f t="shared" si="98"/>
        <v>18796.799999999916</v>
      </c>
      <c r="T198" s="84">
        <f t="shared" si="99"/>
        <v>186723.80000000034</v>
      </c>
      <c r="U198" s="84">
        <f t="shared" si="100"/>
        <v>31128.799999999916</v>
      </c>
      <c r="V198" s="84">
        <f t="shared" si="101"/>
        <v>87357.800000000338</v>
      </c>
      <c r="W198" s="84">
        <f t="shared" si="102"/>
        <v>251590.80000000034</v>
      </c>
      <c r="X198" s="84">
        <f t="shared" si="103"/>
        <v>93773.800000000338</v>
      </c>
      <c r="Y198" s="84">
        <f t="shared" si="104"/>
        <v>1092146.8000000054</v>
      </c>
      <c r="Z198" s="84">
        <f t="shared" si="105"/>
        <v>781685.79999999865</v>
      </c>
      <c r="AA198" s="84">
        <f t="shared" si="106"/>
        <v>859510.79999999865</v>
      </c>
      <c r="AB198" s="84">
        <f t="shared" si="107"/>
        <v>736556.79999999865</v>
      </c>
      <c r="AC198" s="84">
        <f t="shared" si="108"/>
        <v>345358.79999999865</v>
      </c>
      <c r="AD198" s="84">
        <f t="shared" si="109"/>
        <v>3815235.8000000054</v>
      </c>
      <c r="AE198" s="48"/>
      <c r="AF198" s="84"/>
      <c r="AG198" s="84"/>
      <c r="AI198" s="84"/>
      <c r="AJ198" s="84"/>
    </row>
    <row r="199" spans="2:36" hidden="1" x14ac:dyDescent="0.25">
      <c r="B199" s="77"/>
      <c r="C199" s="77"/>
      <c r="D199" s="77"/>
      <c r="E199" s="84">
        <v>195</v>
      </c>
      <c r="F199" s="84">
        <f t="shared" si="85"/>
        <v>298165.89999999863</v>
      </c>
      <c r="G199" s="84">
        <f t="shared" si="86"/>
        <v>674507.89999999863</v>
      </c>
      <c r="H199" s="84">
        <f t="shared" si="87"/>
        <v>108450.90000000034</v>
      </c>
      <c r="I199" s="84">
        <f t="shared" si="88"/>
        <v>65994.900000000343</v>
      </c>
      <c r="J199" s="84">
        <f t="shared" si="89"/>
        <v>71427.900000000343</v>
      </c>
      <c r="K199" s="84">
        <f t="shared" si="90"/>
        <v>317049.89999999863</v>
      </c>
      <c r="L199" s="84">
        <f t="shared" si="91"/>
        <v>327230.89999999863</v>
      </c>
      <c r="M199" s="84">
        <f t="shared" si="92"/>
        <v>280813.89999999863</v>
      </c>
      <c r="N199" s="84">
        <f t="shared" si="93"/>
        <v>107453.90000000034</v>
      </c>
      <c r="O199" s="84">
        <f t="shared" si="94"/>
        <v>64737.899999999914</v>
      </c>
      <c r="P199" s="84">
        <f t="shared" si="95"/>
        <v>406522.89999999863</v>
      </c>
      <c r="Q199" s="84">
        <f t="shared" si="96"/>
        <v>86526.900000000343</v>
      </c>
      <c r="R199" s="84">
        <f t="shared" si="97"/>
        <v>326051.89999999863</v>
      </c>
      <c r="S199" s="84">
        <f t="shared" si="98"/>
        <v>18796.899999999914</v>
      </c>
      <c r="T199" s="84">
        <f t="shared" si="99"/>
        <v>186723.90000000034</v>
      </c>
      <c r="U199" s="84">
        <f t="shared" si="100"/>
        <v>31128.899999999914</v>
      </c>
      <c r="V199" s="84">
        <f t="shared" si="101"/>
        <v>87357.900000000343</v>
      </c>
      <c r="W199" s="84">
        <f t="shared" si="102"/>
        <v>251590.90000000034</v>
      </c>
      <c r="X199" s="84">
        <f t="shared" si="103"/>
        <v>93773.900000000343</v>
      </c>
      <c r="Y199" s="84">
        <f t="shared" si="104"/>
        <v>1092146.9000000055</v>
      </c>
      <c r="Z199" s="84">
        <f t="shared" si="105"/>
        <v>781685.89999999863</v>
      </c>
      <c r="AA199" s="84">
        <f t="shared" si="106"/>
        <v>859510.89999999863</v>
      </c>
      <c r="AB199" s="84">
        <f t="shared" si="107"/>
        <v>736556.89999999863</v>
      </c>
      <c r="AC199" s="84">
        <f t="shared" si="108"/>
        <v>345358.89999999863</v>
      </c>
      <c r="AD199" s="84">
        <f t="shared" si="109"/>
        <v>3815235.9000000055</v>
      </c>
      <c r="AE199" s="48"/>
      <c r="AF199" s="84"/>
      <c r="AG199" s="84"/>
      <c r="AI199" s="84"/>
      <c r="AJ199" s="84"/>
    </row>
    <row r="200" spans="2:36" hidden="1" x14ac:dyDescent="0.25">
      <c r="B200" s="77"/>
      <c r="C200" s="77"/>
      <c r="D200" s="77"/>
      <c r="E200" s="84">
        <v>196</v>
      </c>
      <c r="F200" s="84">
        <f t="shared" si="85"/>
        <v>298165.9999999986</v>
      </c>
      <c r="G200" s="84">
        <f t="shared" si="86"/>
        <v>674507.9999999986</v>
      </c>
      <c r="H200" s="84">
        <f t="shared" si="87"/>
        <v>108451.00000000035</v>
      </c>
      <c r="I200" s="84">
        <f t="shared" si="88"/>
        <v>65995.000000000349</v>
      </c>
      <c r="J200" s="84">
        <f t="shared" si="89"/>
        <v>71428.000000000349</v>
      </c>
      <c r="K200" s="84">
        <f t="shared" si="90"/>
        <v>317049.9999999986</v>
      </c>
      <c r="L200" s="84">
        <f t="shared" si="91"/>
        <v>327230.9999999986</v>
      </c>
      <c r="M200" s="84">
        <f t="shared" si="92"/>
        <v>280813.9999999986</v>
      </c>
      <c r="N200" s="84">
        <f t="shared" si="93"/>
        <v>107454.00000000035</v>
      </c>
      <c r="O200" s="84">
        <f t="shared" si="94"/>
        <v>64737.999999999913</v>
      </c>
      <c r="P200" s="84">
        <f t="shared" si="95"/>
        <v>406522.9999999986</v>
      </c>
      <c r="Q200" s="84">
        <f t="shared" si="96"/>
        <v>86527.000000000349</v>
      </c>
      <c r="R200" s="84">
        <f t="shared" si="97"/>
        <v>326051.9999999986</v>
      </c>
      <c r="S200" s="84">
        <f t="shared" si="98"/>
        <v>18796.999999999913</v>
      </c>
      <c r="T200" s="84">
        <f t="shared" si="99"/>
        <v>186724.00000000035</v>
      </c>
      <c r="U200" s="84">
        <f t="shared" si="100"/>
        <v>31128.999999999913</v>
      </c>
      <c r="V200" s="84">
        <f t="shared" si="101"/>
        <v>87358.000000000349</v>
      </c>
      <c r="W200" s="84">
        <f t="shared" si="102"/>
        <v>251591.00000000035</v>
      </c>
      <c r="X200" s="84">
        <f t="shared" si="103"/>
        <v>93774.000000000349</v>
      </c>
      <c r="Y200" s="84">
        <f t="shared" si="104"/>
        <v>1092147.0000000056</v>
      </c>
      <c r="Z200" s="84">
        <f t="shared" si="105"/>
        <v>781685.9999999986</v>
      </c>
      <c r="AA200" s="84">
        <f t="shared" si="106"/>
        <v>859510.9999999986</v>
      </c>
      <c r="AB200" s="84">
        <f t="shared" si="107"/>
        <v>736556.9999999986</v>
      </c>
      <c r="AC200" s="84">
        <f t="shared" si="108"/>
        <v>345358.9999999986</v>
      </c>
      <c r="AD200" s="84">
        <f t="shared" si="109"/>
        <v>3815236.0000000056</v>
      </c>
      <c r="AE200" s="48"/>
      <c r="AF200" s="84"/>
      <c r="AG200" s="84"/>
      <c r="AI200" s="84"/>
      <c r="AJ200" s="84"/>
    </row>
    <row r="201" spans="2:36" hidden="1" x14ac:dyDescent="0.25">
      <c r="B201" s="77"/>
      <c r="C201" s="77"/>
      <c r="D201" s="77"/>
      <c r="E201" s="84">
        <v>197</v>
      </c>
      <c r="F201" s="84">
        <f t="shared" si="85"/>
        <v>298166.09999999858</v>
      </c>
      <c r="G201" s="84">
        <f t="shared" si="86"/>
        <v>674508.09999999858</v>
      </c>
      <c r="H201" s="84">
        <f t="shared" si="87"/>
        <v>108451.10000000036</v>
      </c>
      <c r="I201" s="84">
        <f t="shared" si="88"/>
        <v>65995.100000000355</v>
      </c>
      <c r="J201" s="84">
        <f t="shared" si="89"/>
        <v>71428.100000000355</v>
      </c>
      <c r="K201" s="84">
        <f t="shared" si="90"/>
        <v>317050.09999999858</v>
      </c>
      <c r="L201" s="84">
        <f t="shared" si="91"/>
        <v>327231.09999999858</v>
      </c>
      <c r="M201" s="84">
        <f t="shared" si="92"/>
        <v>280814.09999999858</v>
      </c>
      <c r="N201" s="84">
        <f t="shared" si="93"/>
        <v>107454.10000000036</v>
      </c>
      <c r="O201" s="84">
        <f t="shared" si="94"/>
        <v>64738.099999999911</v>
      </c>
      <c r="P201" s="84">
        <f t="shared" si="95"/>
        <v>406523.09999999858</v>
      </c>
      <c r="Q201" s="84">
        <f t="shared" si="96"/>
        <v>86527.100000000355</v>
      </c>
      <c r="R201" s="84">
        <f t="shared" si="97"/>
        <v>326052.09999999858</v>
      </c>
      <c r="S201" s="84">
        <f t="shared" si="98"/>
        <v>18797.099999999911</v>
      </c>
      <c r="T201" s="84">
        <f t="shared" si="99"/>
        <v>186724.10000000036</v>
      </c>
      <c r="U201" s="84">
        <f t="shared" si="100"/>
        <v>31129.099999999911</v>
      </c>
      <c r="V201" s="84">
        <f t="shared" si="101"/>
        <v>87358.100000000355</v>
      </c>
      <c r="W201" s="84">
        <f t="shared" si="102"/>
        <v>251591.10000000036</v>
      </c>
      <c r="X201" s="84">
        <f t="shared" si="103"/>
        <v>93774.100000000355</v>
      </c>
      <c r="Y201" s="84">
        <f t="shared" si="104"/>
        <v>1092147.1000000057</v>
      </c>
      <c r="Z201" s="84">
        <f t="shared" si="105"/>
        <v>781686.09999999858</v>
      </c>
      <c r="AA201" s="84">
        <f t="shared" si="106"/>
        <v>859511.09999999858</v>
      </c>
      <c r="AB201" s="84">
        <f t="shared" si="107"/>
        <v>736557.09999999858</v>
      </c>
      <c r="AC201" s="84">
        <f t="shared" si="108"/>
        <v>345359.09999999858</v>
      </c>
      <c r="AD201" s="84">
        <f t="shared" si="109"/>
        <v>3815236.1000000057</v>
      </c>
      <c r="AE201" s="48"/>
      <c r="AF201" s="84"/>
      <c r="AG201" s="84"/>
      <c r="AI201" s="84"/>
      <c r="AJ201" s="84"/>
    </row>
    <row r="202" spans="2:36" hidden="1" x14ac:dyDescent="0.25">
      <c r="B202" s="77"/>
      <c r="C202" s="77"/>
      <c r="D202" s="77"/>
      <c r="E202" s="84">
        <v>198</v>
      </c>
      <c r="F202" s="84">
        <f t="shared" si="85"/>
        <v>298166.19999999856</v>
      </c>
      <c r="G202" s="84">
        <f t="shared" si="86"/>
        <v>674508.19999999856</v>
      </c>
      <c r="H202" s="84">
        <f t="shared" si="87"/>
        <v>108451.20000000036</v>
      </c>
      <c r="I202" s="84">
        <f t="shared" si="88"/>
        <v>65995.200000000361</v>
      </c>
      <c r="J202" s="84">
        <f t="shared" si="89"/>
        <v>71428.200000000361</v>
      </c>
      <c r="K202" s="84">
        <f t="shared" si="90"/>
        <v>317050.19999999856</v>
      </c>
      <c r="L202" s="84">
        <f t="shared" si="91"/>
        <v>327231.19999999856</v>
      </c>
      <c r="M202" s="84">
        <f t="shared" si="92"/>
        <v>280814.19999999856</v>
      </c>
      <c r="N202" s="84">
        <f t="shared" si="93"/>
        <v>107454.20000000036</v>
      </c>
      <c r="O202" s="84">
        <f t="shared" si="94"/>
        <v>64738.19999999991</v>
      </c>
      <c r="P202" s="84">
        <f t="shared" si="95"/>
        <v>406523.19999999856</v>
      </c>
      <c r="Q202" s="84">
        <f t="shared" si="96"/>
        <v>86527.200000000361</v>
      </c>
      <c r="R202" s="84">
        <f t="shared" si="97"/>
        <v>326052.19999999856</v>
      </c>
      <c r="S202" s="84">
        <f t="shared" si="98"/>
        <v>18797.19999999991</v>
      </c>
      <c r="T202" s="84">
        <f t="shared" si="99"/>
        <v>186724.20000000036</v>
      </c>
      <c r="U202" s="84">
        <f t="shared" si="100"/>
        <v>31129.19999999991</v>
      </c>
      <c r="V202" s="84">
        <f t="shared" si="101"/>
        <v>87358.200000000361</v>
      </c>
      <c r="W202" s="84">
        <f t="shared" si="102"/>
        <v>251591.20000000036</v>
      </c>
      <c r="X202" s="84">
        <f t="shared" si="103"/>
        <v>93774.200000000361</v>
      </c>
      <c r="Y202" s="84">
        <f t="shared" si="104"/>
        <v>1092147.2000000058</v>
      </c>
      <c r="Z202" s="84">
        <f t="shared" si="105"/>
        <v>781686.19999999856</v>
      </c>
      <c r="AA202" s="84">
        <f t="shared" si="106"/>
        <v>859511.19999999856</v>
      </c>
      <c r="AB202" s="84">
        <f t="shared" si="107"/>
        <v>736557.19999999856</v>
      </c>
      <c r="AC202" s="84">
        <f t="shared" si="108"/>
        <v>345359.19999999856</v>
      </c>
      <c r="AD202" s="84">
        <f t="shared" si="109"/>
        <v>3815236.2000000058</v>
      </c>
      <c r="AE202" s="48"/>
      <c r="AF202" s="84"/>
      <c r="AG202" s="84"/>
      <c r="AI202" s="84"/>
      <c r="AJ202" s="84"/>
    </row>
    <row r="203" spans="2:36" hidden="1" x14ac:dyDescent="0.25">
      <c r="B203" s="77"/>
      <c r="C203" s="77"/>
      <c r="D203" s="77"/>
      <c r="E203" s="84">
        <v>199</v>
      </c>
      <c r="F203" s="84">
        <f t="shared" si="85"/>
        <v>298166.29999999853</v>
      </c>
      <c r="G203" s="84">
        <f t="shared" si="86"/>
        <v>674508.29999999853</v>
      </c>
      <c r="H203" s="84">
        <f t="shared" si="87"/>
        <v>108451.30000000037</v>
      </c>
      <c r="I203" s="84">
        <f t="shared" si="88"/>
        <v>65995.300000000367</v>
      </c>
      <c r="J203" s="84">
        <f t="shared" si="89"/>
        <v>71428.300000000367</v>
      </c>
      <c r="K203" s="84">
        <f t="shared" si="90"/>
        <v>317050.29999999853</v>
      </c>
      <c r="L203" s="84">
        <f t="shared" si="91"/>
        <v>327231.29999999853</v>
      </c>
      <c r="M203" s="84">
        <f t="shared" si="92"/>
        <v>280814.29999999853</v>
      </c>
      <c r="N203" s="84">
        <f t="shared" si="93"/>
        <v>107454.30000000037</v>
      </c>
      <c r="O203" s="84">
        <f t="shared" si="94"/>
        <v>64738.299999999908</v>
      </c>
      <c r="P203" s="84">
        <f t="shared" si="95"/>
        <v>406523.29999999853</v>
      </c>
      <c r="Q203" s="84">
        <f t="shared" si="96"/>
        <v>86527.300000000367</v>
      </c>
      <c r="R203" s="84">
        <f t="shared" si="97"/>
        <v>326052.29999999853</v>
      </c>
      <c r="S203" s="84">
        <f t="shared" si="98"/>
        <v>18797.299999999908</v>
      </c>
      <c r="T203" s="84">
        <f t="shared" si="99"/>
        <v>186724.30000000037</v>
      </c>
      <c r="U203" s="84">
        <f t="shared" si="100"/>
        <v>31129.299999999908</v>
      </c>
      <c r="V203" s="84">
        <f t="shared" si="101"/>
        <v>87358.300000000367</v>
      </c>
      <c r="W203" s="84">
        <f t="shared" si="102"/>
        <v>251591.30000000037</v>
      </c>
      <c r="X203" s="84">
        <f t="shared" si="103"/>
        <v>93774.300000000367</v>
      </c>
      <c r="Y203" s="84">
        <f t="shared" si="104"/>
        <v>1092147.3000000059</v>
      </c>
      <c r="Z203" s="84">
        <f t="shared" si="105"/>
        <v>781686.29999999853</v>
      </c>
      <c r="AA203" s="84">
        <f t="shared" si="106"/>
        <v>859511.29999999853</v>
      </c>
      <c r="AB203" s="84">
        <f t="shared" si="107"/>
        <v>736557.29999999853</v>
      </c>
      <c r="AC203" s="84">
        <f t="shared" si="108"/>
        <v>345359.29999999853</v>
      </c>
      <c r="AD203" s="84">
        <f t="shared" si="109"/>
        <v>3815236.3000000059</v>
      </c>
      <c r="AE203" s="48"/>
      <c r="AF203" s="84"/>
      <c r="AG203" s="84"/>
      <c r="AI203" s="84"/>
      <c r="AJ203" s="84"/>
    </row>
    <row r="204" spans="2:36" hidden="1" x14ac:dyDescent="0.25">
      <c r="B204" s="77"/>
      <c r="C204" s="77"/>
      <c r="D204" s="77"/>
      <c r="E204" s="84">
        <v>200</v>
      </c>
      <c r="F204" s="84">
        <f t="shared" si="85"/>
        <v>298166.39999999851</v>
      </c>
      <c r="G204" s="84">
        <f t="shared" si="86"/>
        <v>674508.39999999851</v>
      </c>
      <c r="H204" s="84">
        <f t="shared" si="87"/>
        <v>108451.40000000037</v>
      </c>
      <c r="I204" s="84">
        <f t="shared" si="88"/>
        <v>65995.400000000373</v>
      </c>
      <c r="J204" s="84">
        <f t="shared" si="89"/>
        <v>71428.400000000373</v>
      </c>
      <c r="K204" s="84">
        <f t="shared" si="90"/>
        <v>317050.39999999851</v>
      </c>
      <c r="L204" s="84">
        <f t="shared" si="91"/>
        <v>327231.39999999851</v>
      </c>
      <c r="M204" s="84">
        <f t="shared" si="92"/>
        <v>280814.39999999851</v>
      </c>
      <c r="N204" s="84">
        <f t="shared" si="93"/>
        <v>107454.40000000037</v>
      </c>
      <c r="O204" s="84">
        <f t="shared" si="94"/>
        <v>64738.399999999907</v>
      </c>
      <c r="P204" s="84">
        <f t="shared" si="95"/>
        <v>406523.39999999851</v>
      </c>
      <c r="Q204" s="84">
        <f t="shared" si="96"/>
        <v>86527.400000000373</v>
      </c>
      <c r="R204" s="84">
        <f t="shared" si="97"/>
        <v>326052.39999999851</v>
      </c>
      <c r="S204" s="84">
        <f t="shared" si="98"/>
        <v>18797.399999999907</v>
      </c>
      <c r="T204" s="84">
        <f t="shared" si="99"/>
        <v>186724.40000000037</v>
      </c>
      <c r="U204" s="84">
        <f t="shared" si="100"/>
        <v>31129.399999999907</v>
      </c>
      <c r="V204" s="84">
        <f t="shared" si="101"/>
        <v>87358.400000000373</v>
      </c>
      <c r="W204" s="84">
        <f t="shared" si="102"/>
        <v>251591.40000000037</v>
      </c>
      <c r="X204" s="84">
        <f t="shared" si="103"/>
        <v>93774.400000000373</v>
      </c>
      <c r="Y204" s="84">
        <f t="shared" si="104"/>
        <v>1092147.400000006</v>
      </c>
      <c r="Z204" s="84">
        <f t="shared" si="105"/>
        <v>781686.39999999851</v>
      </c>
      <c r="AA204" s="84">
        <f t="shared" si="106"/>
        <v>859511.39999999851</v>
      </c>
      <c r="AB204" s="84">
        <f t="shared" si="107"/>
        <v>736557.39999999851</v>
      </c>
      <c r="AC204" s="84">
        <f t="shared" si="108"/>
        <v>345359.39999999851</v>
      </c>
      <c r="AD204" s="84">
        <f t="shared" si="109"/>
        <v>3815236.400000006</v>
      </c>
      <c r="AE204" s="48"/>
      <c r="AF204" s="84"/>
      <c r="AG204" s="84"/>
      <c r="AI204" s="84"/>
      <c r="AJ204" s="84"/>
    </row>
    <row r="205" spans="2:36" hidden="1" x14ac:dyDescent="0.25">
      <c r="D205" s="5"/>
      <c r="AF205" s="13"/>
      <c r="AG205" s="14"/>
    </row>
    <row r="206" spans="2:36" ht="15.75" x14ac:dyDescent="0.25">
      <c r="B206" s="171" t="s">
        <v>216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30" t="s">
        <v>33</v>
      </c>
      <c r="D210" s="31" t="s">
        <v>34</v>
      </c>
      <c r="E210" s="172"/>
      <c r="F210" s="29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9" t="str">
        <f>+IF(E210="","",BS248)</f>
        <v/>
      </c>
      <c r="N210" s="16"/>
      <c r="R210" s="16"/>
      <c r="V210" s="16"/>
      <c r="W210" s="16" t="str">
        <f>CONCATENATE("TASSO DI VARIAZIONE DELLE IMPRESE - ",D223)</f>
        <v xml:space="preserve">TASSO DI VARIAZIONE DELLE IMPRESE - </v>
      </c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85</v>
      </c>
      <c r="C212" s="3"/>
      <c r="D212" s="3"/>
      <c r="J212" s="3" t="str">
        <f>CONCATENATE("INCIDENZA IMPRESE FEMMINILI - ",D214,"")</f>
        <v xml:space="preserve">INCIDENZA IMPRESE FEMMINILI - </v>
      </c>
      <c r="L212" s="27"/>
      <c r="M212" s="27"/>
      <c r="P212" s="27"/>
      <c r="Q212" s="3" t="str">
        <f>CONCATENATE("INCIDENZA IMPRESE FEMMINILI - ",D218,"")</f>
        <v xml:space="preserve">INCIDENZA IMPRESE FEMMINILI - </v>
      </c>
      <c r="S212" s="27"/>
      <c r="T212" s="27"/>
      <c r="U212" s="27"/>
      <c r="AF212" s="13"/>
      <c r="AG212" s="14"/>
    </row>
    <row r="213" spans="1:72" x14ac:dyDescent="0.25">
      <c r="A213" s="3">
        <v>4</v>
      </c>
      <c r="B213" s="59" t="s">
        <v>71</v>
      </c>
      <c r="C213" s="32" t="str">
        <f>IF(E$210="","",HLOOKUP(C$210,$B$3:$AG$204,$A213,0))</f>
        <v/>
      </c>
      <c r="D213" s="33" t="str">
        <f t="shared" ref="D213:D276" si="110">IF(E$210="","",HLOOKUP(D$210,$B$3:$AG$204,$A213,0))</f>
        <v/>
      </c>
      <c r="E213" s="26" t="str">
        <f t="shared" ref="E213:G233" si="111">IF(E$210="","",HLOOKUP(E$210,$B$3:$AG$204,$A213,0))</f>
        <v/>
      </c>
      <c r="F213" s="26" t="str">
        <f t="shared" si="111"/>
        <v/>
      </c>
      <c r="G213" s="26" t="str">
        <f t="shared" si="111"/>
        <v/>
      </c>
      <c r="K213" s="3" t="s">
        <v>164</v>
      </c>
      <c r="L213" s="3" t="s">
        <v>165</v>
      </c>
      <c r="M213" s="27"/>
      <c r="P213" s="27"/>
      <c r="R213" s="3" t="s">
        <v>164</v>
      </c>
      <c r="S213" s="3" t="s">
        <v>165</v>
      </c>
      <c r="T213" s="27"/>
      <c r="U213" s="27"/>
      <c r="AF213" s="13"/>
      <c r="AG213" s="14"/>
    </row>
    <row r="214" spans="1:72" x14ac:dyDescent="0.25">
      <c r="A214" s="3">
        <v>5</v>
      </c>
      <c r="B214" s="66" t="s">
        <v>72</v>
      </c>
      <c r="C214" s="32" t="str">
        <f t="shared" ref="C214:C237" si="112">IF(E$210="","",HLOOKUP(C$210,$B$3:$AG$204,$A214,0))</f>
        <v/>
      </c>
      <c r="D214" s="33" t="str">
        <f t="shared" si="110"/>
        <v/>
      </c>
      <c r="E214" s="26" t="str">
        <f t="shared" si="111"/>
        <v/>
      </c>
      <c r="F214" s="26" t="str">
        <f t="shared" si="111"/>
        <v/>
      </c>
      <c r="G214" s="26" t="str">
        <f t="shared" si="111"/>
        <v/>
      </c>
      <c r="J214" s="3">
        <f>+E210</f>
        <v>0</v>
      </c>
      <c r="K214" s="1" t="e">
        <f>+E214/$E$215</f>
        <v>#VALUE!</v>
      </c>
      <c r="L214" s="1" t="e">
        <f>+E213/$E$215</f>
        <v>#VALUE!</v>
      </c>
      <c r="M214" s="27"/>
      <c r="P214" s="27"/>
      <c r="Q214" s="3">
        <f>+J214</f>
        <v>0</v>
      </c>
      <c r="R214" s="1" t="e">
        <f>+E219/$E$220</f>
        <v>#VALUE!</v>
      </c>
      <c r="S214" s="1" t="e">
        <f>+E218/$E$220</f>
        <v>#VALUE!</v>
      </c>
      <c r="T214" s="27"/>
      <c r="U214" s="27"/>
      <c r="AF214" s="13"/>
      <c r="AG214" s="14"/>
    </row>
    <row r="215" spans="1:72" x14ac:dyDescent="0.25">
      <c r="A215" s="3">
        <v>6</v>
      </c>
      <c r="B215" s="87" t="s">
        <v>73</v>
      </c>
      <c r="C215" s="32" t="str">
        <f t="shared" si="112"/>
        <v/>
      </c>
      <c r="D215" s="33" t="str">
        <f t="shared" si="110"/>
        <v/>
      </c>
      <c r="E215" s="26" t="str">
        <f t="shared" si="111"/>
        <v/>
      </c>
      <c r="F215" s="26" t="str">
        <f t="shared" si="111"/>
        <v/>
      </c>
      <c r="G215" s="26" t="str">
        <f t="shared" si="111"/>
        <v/>
      </c>
      <c r="J215" s="3" t="str">
        <f>+F210</f>
        <v/>
      </c>
      <c r="K215" s="1" t="e">
        <f>+F214/$F$215</f>
        <v>#VALUE!</v>
      </c>
      <c r="L215" s="1" t="e">
        <f>+F213/$F$215</f>
        <v>#VALUE!</v>
      </c>
      <c r="M215" s="27"/>
      <c r="P215" s="27"/>
      <c r="Q215" s="3" t="str">
        <f>+J215</f>
        <v/>
      </c>
      <c r="R215" s="1" t="e">
        <f>+F219/$F$220</f>
        <v>#VALUE!</v>
      </c>
      <c r="S215" s="1" t="e">
        <f>+F218/$F$220</f>
        <v>#VALUE!</v>
      </c>
      <c r="T215" s="27"/>
      <c r="U215" s="27"/>
      <c r="AF215" s="13"/>
      <c r="AG215" s="14"/>
    </row>
    <row r="216" spans="1:72" x14ac:dyDescent="0.25">
      <c r="A216" s="3">
        <v>7</v>
      </c>
      <c r="B216" s="75" t="s">
        <v>74</v>
      </c>
      <c r="C216" s="32" t="str">
        <f t="shared" si="112"/>
        <v/>
      </c>
      <c r="D216" s="33" t="str">
        <f t="shared" si="110"/>
        <v/>
      </c>
      <c r="E216" s="74" t="str">
        <f t="shared" si="111"/>
        <v/>
      </c>
      <c r="F216" s="74" t="str">
        <f t="shared" si="111"/>
        <v/>
      </c>
      <c r="G216" s="74" t="str">
        <f t="shared" si="111"/>
        <v/>
      </c>
      <c r="J216" s="3" t="str">
        <f>+G210</f>
        <v/>
      </c>
      <c r="K216" s="1" t="e">
        <f>+G214/$G$215</f>
        <v>#VALUE!</v>
      </c>
      <c r="L216" s="1" t="e">
        <f>+G213/$G$215</f>
        <v>#VALUE!</v>
      </c>
      <c r="M216" s="27"/>
      <c r="N216" s="1"/>
      <c r="P216" s="27"/>
      <c r="Q216" s="3" t="str">
        <f>+J216</f>
        <v/>
      </c>
      <c r="R216" s="1" t="e">
        <f>+G219/$G$220</f>
        <v>#VALUE!</v>
      </c>
      <c r="S216" s="1" t="e">
        <f>+G218/$G$220</f>
        <v>#VALUE!</v>
      </c>
      <c r="T216" s="27"/>
      <c r="U216" s="27"/>
      <c r="AF216" s="13"/>
      <c r="AG216" s="14"/>
    </row>
    <row r="217" spans="1:72" ht="5.0999999999999996" customHeight="1" x14ac:dyDescent="0.25">
      <c r="A217" s="3">
        <v>8</v>
      </c>
      <c r="B217" s="113"/>
      <c r="C217" s="112"/>
      <c r="D217" s="112"/>
      <c r="E217" s="112"/>
      <c r="F217" s="112"/>
      <c r="G217" s="112"/>
      <c r="M217" s="27"/>
      <c r="N217" s="1"/>
      <c r="P217" s="27"/>
      <c r="Q217" s="27"/>
      <c r="T217" s="27"/>
      <c r="U217" s="27"/>
      <c r="AF217" s="13"/>
      <c r="AG217" s="14"/>
    </row>
    <row r="218" spans="1:72" x14ac:dyDescent="0.25">
      <c r="A218" s="3">
        <v>9</v>
      </c>
      <c r="B218" s="59" t="s">
        <v>71</v>
      </c>
      <c r="C218" s="32" t="str">
        <f t="shared" si="112"/>
        <v/>
      </c>
      <c r="D218" s="33" t="str">
        <f t="shared" si="110"/>
        <v/>
      </c>
      <c r="E218" s="26" t="str">
        <f t="shared" si="111"/>
        <v/>
      </c>
      <c r="F218" s="26" t="str">
        <f t="shared" si="111"/>
        <v/>
      </c>
      <c r="G218" s="26" t="str">
        <f t="shared" si="111"/>
        <v/>
      </c>
      <c r="AF218" s="13"/>
      <c r="AG218" s="14"/>
    </row>
    <row r="219" spans="1:72" x14ac:dyDescent="0.25">
      <c r="A219" s="3">
        <v>10</v>
      </c>
      <c r="B219" s="69" t="s">
        <v>72</v>
      </c>
      <c r="C219" s="32" t="str">
        <f t="shared" si="112"/>
        <v/>
      </c>
      <c r="D219" s="33" t="str">
        <f t="shared" si="110"/>
        <v/>
      </c>
      <c r="E219" s="26" t="str">
        <f t="shared" si="111"/>
        <v/>
      </c>
      <c r="F219" s="26" t="str">
        <f t="shared" si="111"/>
        <v/>
      </c>
      <c r="G219" s="26" t="str">
        <f t="shared" si="111"/>
        <v/>
      </c>
      <c r="AF219" s="13"/>
      <c r="AG219" s="14"/>
    </row>
    <row r="220" spans="1:72" x14ac:dyDescent="0.25">
      <c r="A220" s="3">
        <v>11</v>
      </c>
      <c r="B220" s="87" t="s">
        <v>73</v>
      </c>
      <c r="C220" s="32" t="str">
        <f t="shared" si="112"/>
        <v/>
      </c>
      <c r="D220" s="33" t="str">
        <f t="shared" si="110"/>
        <v/>
      </c>
      <c r="E220" s="26" t="str">
        <f t="shared" si="111"/>
        <v/>
      </c>
      <c r="F220" s="26" t="str">
        <f t="shared" si="111"/>
        <v/>
      </c>
      <c r="G220" s="26" t="str">
        <f t="shared" si="111"/>
        <v/>
      </c>
      <c r="AF220" s="13"/>
      <c r="AG220" s="14"/>
    </row>
    <row r="221" spans="1:72" x14ac:dyDescent="0.25">
      <c r="A221" s="3">
        <v>12</v>
      </c>
      <c r="B221" s="75" t="s">
        <v>74</v>
      </c>
      <c r="C221" s="32" t="str">
        <f t="shared" si="112"/>
        <v/>
      </c>
      <c r="D221" s="33" t="str">
        <f t="shared" si="110"/>
        <v/>
      </c>
      <c r="E221" s="74" t="str">
        <f t="shared" si="111"/>
        <v/>
      </c>
      <c r="F221" s="74" t="str">
        <f t="shared" si="111"/>
        <v/>
      </c>
      <c r="G221" s="74" t="str">
        <f t="shared" si="111"/>
        <v/>
      </c>
      <c r="AF221" s="13"/>
      <c r="AG221" s="14"/>
    </row>
    <row r="222" spans="1:72" ht="5.0999999999999996" customHeight="1" x14ac:dyDescent="0.25">
      <c r="A222" s="3">
        <v>13</v>
      </c>
      <c r="B222" s="113"/>
      <c r="C222" s="114"/>
      <c r="D222" s="115"/>
      <c r="E222" s="116"/>
      <c r="F222" s="116"/>
      <c r="G222" s="116"/>
      <c r="AF222" s="13"/>
      <c r="AG222" s="14"/>
    </row>
    <row r="223" spans="1:72" x14ac:dyDescent="0.25">
      <c r="A223" s="3">
        <v>14</v>
      </c>
      <c r="B223" s="59" t="s">
        <v>75</v>
      </c>
      <c r="C223" s="32" t="str">
        <f t="shared" si="112"/>
        <v/>
      </c>
      <c r="D223" s="33" t="str">
        <f t="shared" si="110"/>
        <v/>
      </c>
      <c r="E223" s="74" t="str">
        <f t="shared" si="111"/>
        <v/>
      </c>
      <c r="F223" s="74" t="str">
        <f t="shared" si="111"/>
        <v/>
      </c>
      <c r="G223" s="74" t="str">
        <f t="shared" si="111"/>
        <v/>
      </c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59" t="s">
        <v>77</v>
      </c>
      <c r="C224" s="32" t="str">
        <f t="shared" si="112"/>
        <v/>
      </c>
      <c r="D224" s="33" t="str">
        <f t="shared" si="110"/>
        <v/>
      </c>
      <c r="E224" s="74" t="str">
        <f t="shared" si="111"/>
        <v/>
      </c>
      <c r="F224" s="74" t="str">
        <f t="shared" si="111"/>
        <v/>
      </c>
      <c r="G224" s="74" t="str">
        <f t="shared" si="111"/>
        <v/>
      </c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72"/>
      <c r="C225" s="3"/>
      <c r="D225" s="3"/>
      <c r="AF225" s="13"/>
      <c r="AG225" s="14"/>
      <c r="BS225" s="19" t="s">
        <v>2</v>
      </c>
      <c r="BT225" s="20" t="s">
        <v>20</v>
      </c>
    </row>
    <row r="226" spans="1:72" ht="15.75" thickBot="1" x14ac:dyDescent="0.3">
      <c r="A226" s="3">
        <v>17</v>
      </c>
      <c r="B226" s="62" t="s">
        <v>86</v>
      </c>
      <c r="C226" s="3"/>
      <c r="D226" s="3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59" t="s">
        <v>78</v>
      </c>
      <c r="C227" s="32" t="str">
        <f t="shared" si="112"/>
        <v/>
      </c>
      <c r="D227" s="33" t="str">
        <f t="shared" si="110"/>
        <v/>
      </c>
      <c r="E227" s="26" t="str">
        <f t="shared" si="111"/>
        <v/>
      </c>
      <c r="F227" s="26" t="str">
        <f t="shared" si="111"/>
        <v/>
      </c>
      <c r="G227" s="26" t="str">
        <f t="shared" si="111"/>
        <v/>
      </c>
      <c r="I227" s="161"/>
      <c r="J227" s="161" t="s">
        <v>78</v>
      </c>
      <c r="K227" s="169" t="e">
        <f t="shared" ref="K227:K229" si="113">+E227/E$233</f>
        <v>#VALUE!</v>
      </c>
      <c r="L227" s="161" t="s">
        <v>166</v>
      </c>
      <c r="M227" s="170" t="e">
        <f>+K227+K228</f>
        <v>#VALUE!</v>
      </c>
      <c r="N227" s="161"/>
      <c r="O227" s="161"/>
      <c r="P227" s="161" t="s">
        <v>78</v>
      </c>
      <c r="Q227" s="169" t="e">
        <f>+F227/F$233</f>
        <v>#VALUE!</v>
      </c>
      <c r="R227" s="161" t="s">
        <v>166</v>
      </c>
      <c r="S227" s="170" t="e">
        <f>+Q227+Q228</f>
        <v>#VALUE!</v>
      </c>
      <c r="T227" s="161"/>
      <c r="U227" s="161"/>
      <c r="V227" s="161" t="s">
        <v>78</v>
      </c>
      <c r="W227" s="141" t="e">
        <f>+G227/G$233</f>
        <v>#VALUE!</v>
      </c>
      <c r="X227" s="140" t="s">
        <v>166</v>
      </c>
      <c r="Y227" s="142" t="e">
        <f>+W227+W228</f>
        <v>#VALUE!</v>
      </c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59" t="s">
        <v>79</v>
      </c>
      <c r="C228" s="32" t="str">
        <f t="shared" si="112"/>
        <v/>
      </c>
      <c r="D228" s="33" t="str">
        <f t="shared" si="110"/>
        <v/>
      </c>
      <c r="E228" s="26" t="str">
        <f t="shared" si="111"/>
        <v/>
      </c>
      <c r="F228" s="26" t="str">
        <f t="shared" si="111"/>
        <v/>
      </c>
      <c r="G228" s="26" t="str">
        <f t="shared" si="111"/>
        <v/>
      </c>
      <c r="I228" s="161"/>
      <c r="J228" s="161" t="s">
        <v>168</v>
      </c>
      <c r="K228" s="169" t="e">
        <f t="shared" si="113"/>
        <v>#VALUE!</v>
      </c>
      <c r="L228" s="169" t="s">
        <v>167</v>
      </c>
      <c r="M228" s="170" t="e">
        <f>+K229</f>
        <v>#VALUE!</v>
      </c>
      <c r="N228" s="169"/>
      <c r="O228" s="161"/>
      <c r="P228" s="161" t="s">
        <v>168</v>
      </c>
      <c r="Q228" s="169" t="e">
        <f>+F228/F$233</f>
        <v>#VALUE!</v>
      </c>
      <c r="R228" s="169" t="s">
        <v>167</v>
      </c>
      <c r="S228" s="170" t="e">
        <f>+Q229</f>
        <v>#VALUE!</v>
      </c>
      <c r="T228" s="161"/>
      <c r="U228" s="161"/>
      <c r="V228" s="161" t="s">
        <v>168</v>
      </c>
      <c r="W228" s="141" t="e">
        <f>+G228/G$233</f>
        <v>#VALUE!</v>
      </c>
      <c r="X228" s="141" t="s">
        <v>167</v>
      </c>
      <c r="Y228" s="142" t="e">
        <f>+W229</f>
        <v>#VALUE!</v>
      </c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59" t="s">
        <v>80</v>
      </c>
      <c r="C229" s="32" t="str">
        <f t="shared" si="112"/>
        <v/>
      </c>
      <c r="D229" s="33" t="str">
        <f t="shared" si="110"/>
        <v/>
      </c>
      <c r="E229" s="26" t="str">
        <f t="shared" si="111"/>
        <v/>
      </c>
      <c r="F229" s="26" t="str">
        <f t="shared" si="111"/>
        <v/>
      </c>
      <c r="G229" s="26" t="str">
        <f t="shared" si="111"/>
        <v/>
      </c>
      <c r="I229" s="161"/>
      <c r="J229" s="161" t="s">
        <v>80</v>
      </c>
      <c r="K229" s="169" t="e">
        <f t="shared" si="113"/>
        <v>#VALUE!</v>
      </c>
      <c r="L229" s="161" t="s">
        <v>169</v>
      </c>
      <c r="M229" s="170" t="e">
        <f>+K230</f>
        <v>#VALUE!</v>
      </c>
      <c r="N229" s="161"/>
      <c r="O229" s="161"/>
      <c r="P229" s="161" t="s">
        <v>80</v>
      </c>
      <c r="Q229" s="169" t="e">
        <f>+F229/F$233</f>
        <v>#VALUE!</v>
      </c>
      <c r="R229" s="161" t="s">
        <v>169</v>
      </c>
      <c r="S229" s="170" t="e">
        <f>+Q230</f>
        <v>#VALUE!</v>
      </c>
      <c r="T229" s="161"/>
      <c r="U229" s="161"/>
      <c r="V229" s="161" t="s">
        <v>80</v>
      </c>
      <c r="W229" s="141" t="e">
        <f>+G229/G$233</f>
        <v>#VALUE!</v>
      </c>
      <c r="X229" s="140" t="s">
        <v>169</v>
      </c>
      <c r="Y229" s="142" t="e">
        <f>+W230+M231</f>
        <v>#VALUE!</v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59" t="s">
        <v>81</v>
      </c>
      <c r="C230" s="32" t="str">
        <f t="shared" si="112"/>
        <v/>
      </c>
      <c r="D230" s="33" t="str">
        <f t="shared" si="110"/>
        <v/>
      </c>
      <c r="E230" s="26" t="str">
        <f t="shared" si="111"/>
        <v/>
      </c>
      <c r="F230" s="26" t="str">
        <f t="shared" si="111"/>
        <v/>
      </c>
      <c r="G230" s="26" t="str">
        <f t="shared" si="111"/>
        <v/>
      </c>
      <c r="I230" s="161"/>
      <c r="J230" s="161" t="s">
        <v>169</v>
      </c>
      <c r="K230" s="169" t="e">
        <f>(E230+E231+E232)/E$233</f>
        <v>#VALUE!</v>
      </c>
      <c r="L230" s="161"/>
      <c r="M230" s="170" t="e">
        <f>SUM(M227:M229)</f>
        <v>#VALUE!</v>
      </c>
      <c r="N230" s="161"/>
      <c r="O230" s="161"/>
      <c r="P230" s="161" t="s">
        <v>169</v>
      </c>
      <c r="Q230" s="169" t="e">
        <f>(F230+F231+F232)/F$233</f>
        <v>#VALUE!</v>
      </c>
      <c r="R230" s="161"/>
      <c r="S230" s="170" t="e">
        <f>SUM(S227:S229)</f>
        <v>#VALUE!</v>
      </c>
      <c r="T230" s="161"/>
      <c r="U230" s="161"/>
      <c r="V230" s="161" t="s">
        <v>169</v>
      </c>
      <c r="W230" s="141" t="e">
        <f>(G230+G231+G232)/G$233</f>
        <v>#VALUE!</v>
      </c>
      <c r="Y230" s="27" t="e">
        <f>SUM(Y227:Y229)</f>
        <v>#VALUE!</v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59" t="s">
        <v>82</v>
      </c>
      <c r="C231" s="32" t="str">
        <f t="shared" si="112"/>
        <v/>
      </c>
      <c r="D231" s="33" t="str">
        <f t="shared" si="110"/>
        <v/>
      </c>
      <c r="E231" s="26" t="str">
        <f t="shared" si="111"/>
        <v/>
      </c>
      <c r="F231" s="26" t="str">
        <f t="shared" si="111"/>
        <v/>
      </c>
      <c r="G231" s="26" t="str">
        <f t="shared" si="111"/>
        <v/>
      </c>
      <c r="I231" s="161"/>
      <c r="J231" s="161"/>
      <c r="K231" s="169" t="e">
        <f>SUM(K227:K230)</f>
        <v>#VALUE!</v>
      </c>
      <c r="L231" s="161"/>
      <c r="M231" s="169"/>
      <c r="N231" s="161"/>
      <c r="O231" s="161"/>
      <c r="P231" s="161"/>
      <c r="Q231" s="169" t="e">
        <f>SUM(Q227:Q230)</f>
        <v>#VALUE!</v>
      </c>
      <c r="R231" s="161"/>
      <c r="S231" s="161"/>
      <c r="T231" s="161"/>
      <c r="U231" s="161"/>
      <c r="V231" s="161"/>
      <c r="W231" s="1" t="e">
        <f>SUM(W227:W230)</f>
        <v>#VALUE!</v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59" t="s">
        <v>83</v>
      </c>
      <c r="C232" s="32" t="str">
        <f t="shared" si="112"/>
        <v/>
      </c>
      <c r="D232" s="33" t="str">
        <f t="shared" si="110"/>
        <v/>
      </c>
      <c r="E232" s="26" t="str">
        <f t="shared" si="111"/>
        <v/>
      </c>
      <c r="F232" s="26" t="str">
        <f t="shared" si="111"/>
        <v/>
      </c>
      <c r="G232" s="26" t="str">
        <f t="shared" si="111"/>
        <v/>
      </c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AF232" s="13"/>
      <c r="AG232" s="14"/>
      <c r="BS232" s="19" t="s">
        <v>9</v>
      </c>
      <c r="BT232" s="20" t="s">
        <v>22</v>
      </c>
    </row>
    <row r="233" spans="1:72" x14ac:dyDescent="0.25">
      <c r="A233" s="3">
        <v>24</v>
      </c>
      <c r="B233" s="98" t="s">
        <v>88</v>
      </c>
      <c r="C233" s="32" t="str">
        <f t="shared" si="112"/>
        <v/>
      </c>
      <c r="D233" s="33" t="str">
        <f t="shared" si="110"/>
        <v/>
      </c>
      <c r="E233" s="26" t="str">
        <f t="shared" si="111"/>
        <v/>
      </c>
      <c r="F233" s="26" t="str">
        <f t="shared" si="111"/>
        <v/>
      </c>
      <c r="G233" s="26" t="str">
        <f t="shared" si="111"/>
        <v/>
      </c>
      <c r="I233" s="161"/>
      <c r="J233" s="161" t="str">
        <f>+CONCATENATE("IMPRESE FEMMINILI PER FORMA GIURIDICA - ",E210," (",D233,")")</f>
        <v>IMPRESE FEMMINILI PER FORMA GIURIDICA -  ()</v>
      </c>
      <c r="K233" s="169"/>
      <c r="L233" s="169"/>
      <c r="M233" s="169"/>
      <c r="N233" s="161"/>
      <c r="O233" s="161"/>
      <c r="P233" s="161" t="str">
        <f>+CONCATENATE("IMPRESE FEMMINILI PER FORMA GIURIDICA - ",F210," (",D233,")")</f>
        <v>IMPRESE FEMMINILI PER FORMA GIURIDICA -  ()</v>
      </c>
      <c r="Q233" s="161"/>
      <c r="R233" s="161"/>
      <c r="S233" s="161"/>
      <c r="T233" s="161"/>
      <c r="U233" s="161"/>
      <c r="V233" s="161" t="str">
        <f>+CONCATENATE("IMPRESE FEMMINILI PER FORMA GIURIDICA - ",G210," (",D233,")")</f>
        <v>IMPRESE FEMMINILI PER FORMA GIURIDICA -  ()</v>
      </c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50"/>
      <c r="C234" s="3"/>
      <c r="D234" s="3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AF234" s="13"/>
      <c r="AG234" s="14"/>
      <c r="BS234" s="21" t="s">
        <v>11</v>
      </c>
      <c r="BT234" s="22" t="s">
        <v>22</v>
      </c>
    </row>
    <row r="235" spans="1:72" ht="15.75" thickBot="1" x14ac:dyDescent="0.3">
      <c r="A235" s="3">
        <v>26</v>
      </c>
      <c r="B235" s="62" t="s">
        <v>174</v>
      </c>
      <c r="C235" s="3"/>
      <c r="D235" s="3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59" t="s">
        <v>38</v>
      </c>
      <c r="C236" s="32" t="str">
        <f t="shared" si="112"/>
        <v/>
      </c>
      <c r="D236" s="33" t="str">
        <f t="shared" si="110"/>
        <v/>
      </c>
      <c r="E236" s="74" t="str">
        <f t="shared" ref="E236:G250" si="114">IF(E$210="","",HLOOKUP(E$210,$B$3:$AG$204,$A236,0))</f>
        <v/>
      </c>
      <c r="F236" s="74" t="str">
        <f t="shared" si="114"/>
        <v/>
      </c>
      <c r="G236" s="74" t="str">
        <f t="shared" si="114"/>
        <v/>
      </c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59" t="s">
        <v>39</v>
      </c>
      <c r="C237" s="32" t="str">
        <f t="shared" si="112"/>
        <v/>
      </c>
      <c r="D237" s="33" t="str">
        <f t="shared" si="110"/>
        <v/>
      </c>
      <c r="E237" s="74" t="str">
        <f t="shared" si="114"/>
        <v/>
      </c>
      <c r="F237" s="74" t="str">
        <f t="shared" si="114"/>
        <v/>
      </c>
      <c r="G237" s="74" t="str">
        <f t="shared" si="114"/>
        <v/>
      </c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59" t="s">
        <v>40</v>
      </c>
      <c r="C238" s="32" t="str">
        <f t="shared" ref="C238:C301" si="115">IF(E$210="","",HLOOKUP(C$210,$B$3:$AG$204,$A238,0))</f>
        <v/>
      </c>
      <c r="D238" s="33" t="str">
        <f t="shared" si="110"/>
        <v/>
      </c>
      <c r="E238" s="74" t="str">
        <f t="shared" si="114"/>
        <v/>
      </c>
      <c r="F238" s="74" t="str">
        <f t="shared" si="114"/>
        <v/>
      </c>
      <c r="G238" s="74" t="str">
        <f t="shared" si="114"/>
        <v/>
      </c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59" t="s">
        <v>41</v>
      </c>
      <c r="C239" s="32" t="str">
        <f t="shared" si="115"/>
        <v/>
      </c>
      <c r="D239" s="33" t="str">
        <f t="shared" si="110"/>
        <v/>
      </c>
      <c r="E239" s="74" t="str">
        <f t="shared" si="114"/>
        <v/>
      </c>
      <c r="F239" s="74" t="str">
        <f t="shared" si="114"/>
        <v/>
      </c>
      <c r="G239" s="74" t="str">
        <f t="shared" si="114"/>
        <v/>
      </c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AF239" s="13"/>
      <c r="AG239" s="14"/>
      <c r="BS239" s="19" t="s">
        <v>16</v>
      </c>
      <c r="BT239" s="20" t="s">
        <v>23</v>
      </c>
    </row>
    <row r="240" spans="1:72" x14ac:dyDescent="0.25">
      <c r="A240" s="3">
        <v>31</v>
      </c>
      <c r="B240" s="59" t="s">
        <v>42</v>
      </c>
      <c r="C240" s="32" t="str">
        <f t="shared" si="115"/>
        <v/>
      </c>
      <c r="D240" s="33" t="str">
        <f t="shared" si="110"/>
        <v/>
      </c>
      <c r="E240" s="74" t="str">
        <f t="shared" si="114"/>
        <v/>
      </c>
      <c r="F240" s="74" t="str">
        <f t="shared" si="114"/>
        <v/>
      </c>
      <c r="G240" s="74" t="str">
        <f t="shared" si="114"/>
        <v/>
      </c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AF240" s="13"/>
      <c r="AG240" s="14"/>
      <c r="BS240" s="21" t="s">
        <v>17</v>
      </c>
      <c r="BT240" s="22" t="s">
        <v>23</v>
      </c>
    </row>
    <row r="241" spans="1:72" x14ac:dyDescent="0.25">
      <c r="A241" s="3">
        <v>32</v>
      </c>
      <c r="B241" s="59" t="s">
        <v>43</v>
      </c>
      <c r="C241" s="32" t="str">
        <f t="shared" si="115"/>
        <v/>
      </c>
      <c r="D241" s="33" t="str">
        <f t="shared" si="110"/>
        <v/>
      </c>
      <c r="E241" s="74" t="str">
        <f t="shared" si="114"/>
        <v/>
      </c>
      <c r="F241" s="74" t="str">
        <f t="shared" si="114"/>
        <v/>
      </c>
      <c r="G241" s="74" t="str">
        <f t="shared" si="114"/>
        <v/>
      </c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59" t="s">
        <v>44</v>
      </c>
      <c r="C242" s="32" t="str">
        <f t="shared" si="115"/>
        <v/>
      </c>
      <c r="D242" s="33" t="str">
        <f t="shared" si="110"/>
        <v/>
      </c>
      <c r="E242" s="74" t="str">
        <f t="shared" si="114"/>
        <v/>
      </c>
      <c r="F242" s="74" t="str">
        <f t="shared" si="114"/>
        <v/>
      </c>
      <c r="G242" s="74" t="str">
        <f t="shared" si="114"/>
        <v/>
      </c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59" t="s">
        <v>45</v>
      </c>
      <c r="C243" s="32" t="str">
        <f t="shared" si="115"/>
        <v/>
      </c>
      <c r="D243" s="33" t="str">
        <f t="shared" si="110"/>
        <v/>
      </c>
      <c r="E243" s="74" t="str">
        <f t="shared" si="114"/>
        <v/>
      </c>
      <c r="F243" s="74" t="str">
        <f t="shared" si="114"/>
        <v/>
      </c>
      <c r="G243" s="74" t="str">
        <f t="shared" si="114"/>
        <v/>
      </c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AF243" s="13"/>
      <c r="AG243" s="14"/>
      <c r="BS243" s="23" t="s">
        <v>20</v>
      </c>
    </row>
    <row r="244" spans="1:72" x14ac:dyDescent="0.25">
      <c r="A244" s="3">
        <v>35</v>
      </c>
      <c r="B244" s="59" t="s">
        <v>46</v>
      </c>
      <c r="C244" s="32" t="str">
        <f t="shared" si="115"/>
        <v/>
      </c>
      <c r="D244" s="33" t="str">
        <f t="shared" si="110"/>
        <v/>
      </c>
      <c r="E244" s="74" t="str">
        <f t="shared" si="114"/>
        <v/>
      </c>
      <c r="F244" s="74" t="str">
        <f t="shared" si="114"/>
        <v/>
      </c>
      <c r="G244" s="74" t="str">
        <f t="shared" si="114"/>
        <v/>
      </c>
      <c r="AF244" s="13"/>
      <c r="AG244" s="14"/>
      <c r="BS244" s="23" t="s">
        <v>21</v>
      </c>
    </row>
    <row r="245" spans="1:72" x14ac:dyDescent="0.25">
      <c r="A245" s="3">
        <v>36</v>
      </c>
      <c r="B245" s="59" t="s">
        <v>47</v>
      </c>
      <c r="C245" s="32" t="str">
        <f t="shared" si="115"/>
        <v/>
      </c>
      <c r="D245" s="33" t="str">
        <f t="shared" si="110"/>
        <v/>
      </c>
      <c r="E245" s="74" t="str">
        <f t="shared" si="114"/>
        <v/>
      </c>
      <c r="F245" s="74" t="str">
        <f t="shared" si="114"/>
        <v/>
      </c>
      <c r="G245" s="74" t="str">
        <f t="shared" si="114"/>
        <v/>
      </c>
      <c r="J245" s="140" t="str">
        <f>+CONCATENATE("INCIDENZA DELLA FORMA GIURIDICA SOCIETARIA TRA LE IMPRESE FEMMINILI - ",E222," (",D245,")")</f>
        <v>INCIDENZA DELLA FORMA GIURIDICA SOCIETARIA TRA LE IMPRESE FEMMINILI -  ()</v>
      </c>
      <c r="K245" s="147">
        <f>+E210</f>
        <v>0</v>
      </c>
      <c r="L245" s="147" t="str">
        <f t="shared" ref="L245:M245" si="116">+F210</f>
        <v/>
      </c>
      <c r="M245" s="147" t="str">
        <f t="shared" si="116"/>
        <v/>
      </c>
      <c r="N245" s="140"/>
      <c r="O245" s="140"/>
      <c r="P245" s="140"/>
      <c r="AF245" s="13"/>
      <c r="AG245" s="14"/>
      <c r="BS245" s="23" t="s">
        <v>22</v>
      </c>
    </row>
    <row r="246" spans="1:72" x14ac:dyDescent="0.25">
      <c r="A246" s="3">
        <v>37</v>
      </c>
      <c r="B246" s="59" t="s">
        <v>48</v>
      </c>
      <c r="C246" s="32" t="str">
        <f t="shared" si="115"/>
        <v/>
      </c>
      <c r="D246" s="33" t="str">
        <f t="shared" si="110"/>
        <v/>
      </c>
      <c r="E246" s="74" t="str">
        <f t="shared" si="114"/>
        <v/>
      </c>
      <c r="F246" s="74" t="str">
        <f t="shared" si="114"/>
        <v/>
      </c>
      <c r="G246" s="74" t="str">
        <f t="shared" si="114"/>
        <v/>
      </c>
      <c r="J246" s="140" t="s">
        <v>209</v>
      </c>
      <c r="K246" s="141" t="e">
        <f>+M227</f>
        <v>#VALUE!</v>
      </c>
      <c r="L246" s="141" t="e">
        <f>+S227</f>
        <v>#VALUE!</v>
      </c>
      <c r="M246" s="141" t="e">
        <f>+Y227</f>
        <v>#VALUE!</v>
      </c>
      <c r="N246" s="146"/>
      <c r="O246" s="146"/>
      <c r="P246" s="146"/>
      <c r="AF246" s="13"/>
      <c r="AG246" s="14"/>
      <c r="BS246" s="23" t="s">
        <v>23</v>
      </c>
    </row>
    <row r="247" spans="1:72" x14ac:dyDescent="0.25">
      <c r="A247" s="3">
        <v>38</v>
      </c>
      <c r="B247" s="59" t="s">
        <v>49</v>
      </c>
      <c r="C247" s="32" t="str">
        <f t="shared" si="115"/>
        <v/>
      </c>
      <c r="D247" s="33" t="str">
        <f t="shared" si="110"/>
        <v/>
      </c>
      <c r="E247" s="74" t="str">
        <f t="shared" si="114"/>
        <v/>
      </c>
      <c r="F247" s="74" t="str">
        <f t="shared" si="114"/>
        <v/>
      </c>
      <c r="G247" s="74" t="str">
        <f t="shared" si="114"/>
        <v/>
      </c>
      <c r="J247" s="140" t="s">
        <v>210</v>
      </c>
      <c r="K247" s="141" t="e">
        <f>+M228+M229</f>
        <v>#VALUE!</v>
      </c>
      <c r="L247" s="141" t="e">
        <f>+S228+S229</f>
        <v>#VALUE!</v>
      </c>
      <c r="M247" s="141" t="e">
        <f>+Y228+Y229</f>
        <v>#VALUE!</v>
      </c>
      <c r="N247" s="146"/>
      <c r="O247" s="146"/>
      <c r="P247" s="146"/>
      <c r="AF247" s="13"/>
      <c r="AG247" s="14"/>
      <c r="BS247" s="23" t="s">
        <v>24</v>
      </c>
    </row>
    <row r="248" spans="1:72" x14ac:dyDescent="0.25">
      <c r="A248" s="3">
        <v>39</v>
      </c>
      <c r="B248" s="59" t="s">
        <v>50</v>
      </c>
      <c r="C248" s="32" t="str">
        <f t="shared" si="115"/>
        <v/>
      </c>
      <c r="D248" s="33" t="str">
        <f t="shared" si="110"/>
        <v/>
      </c>
      <c r="E248" s="74" t="str">
        <f t="shared" si="114"/>
        <v/>
      </c>
      <c r="F248" s="74" t="str">
        <f t="shared" si="114"/>
        <v/>
      </c>
      <c r="G248" s="74" t="str">
        <f t="shared" si="114"/>
        <v/>
      </c>
      <c r="J248" s="140" t="s">
        <v>88</v>
      </c>
      <c r="K248" s="141" t="e">
        <f>+K246+K247</f>
        <v>#VALUE!</v>
      </c>
      <c r="L248" s="141" t="e">
        <f>+L246+L247</f>
        <v>#VALUE!</v>
      </c>
      <c r="M248" s="141" t="e">
        <f>+M246+M247</f>
        <v>#VALUE!</v>
      </c>
      <c r="N248" s="146"/>
      <c r="O248" s="146"/>
      <c r="P248" s="146"/>
      <c r="AF248" s="13"/>
      <c r="AG248" s="14"/>
      <c r="BS248" s="24" t="s">
        <v>25</v>
      </c>
    </row>
    <row r="249" spans="1:72" x14ac:dyDescent="0.25">
      <c r="A249" s="3">
        <v>40</v>
      </c>
      <c r="B249" s="59" t="s">
        <v>51</v>
      </c>
      <c r="C249" s="32" t="str">
        <f t="shared" si="115"/>
        <v/>
      </c>
      <c r="D249" s="33" t="str">
        <f t="shared" si="110"/>
        <v/>
      </c>
      <c r="E249" s="74" t="str">
        <f t="shared" si="114"/>
        <v/>
      </c>
      <c r="F249" s="74" t="str">
        <f t="shared" si="114"/>
        <v/>
      </c>
      <c r="G249" s="74" t="str">
        <f t="shared" si="114"/>
        <v/>
      </c>
      <c r="I249" s="34"/>
      <c r="J249" s="34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5"/>
      <c r="AG249" s="36"/>
      <c r="AH249" s="15"/>
      <c r="AI249" s="15"/>
      <c r="AJ249" s="15"/>
    </row>
    <row r="250" spans="1:72" x14ac:dyDescent="0.25">
      <c r="A250" s="3">
        <v>41</v>
      </c>
      <c r="B250" s="59" t="s">
        <v>52</v>
      </c>
      <c r="C250" s="32" t="str">
        <f t="shared" si="115"/>
        <v/>
      </c>
      <c r="D250" s="33" t="str">
        <f t="shared" si="110"/>
        <v/>
      </c>
      <c r="E250" s="74" t="str">
        <f t="shared" si="114"/>
        <v/>
      </c>
      <c r="F250" s="74" t="str">
        <f t="shared" si="114"/>
        <v/>
      </c>
      <c r="G250" s="74" t="str">
        <f t="shared" si="114"/>
        <v/>
      </c>
      <c r="I250" s="37"/>
      <c r="J250" s="37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5"/>
      <c r="AG250" s="36"/>
      <c r="AH250" s="15"/>
      <c r="AI250" s="15"/>
      <c r="AJ250" s="15"/>
    </row>
    <row r="251" spans="1:72" x14ac:dyDescent="0.25">
      <c r="A251" s="3">
        <v>42</v>
      </c>
      <c r="B251" s="59" t="s">
        <v>53</v>
      </c>
      <c r="C251" s="32" t="str">
        <f t="shared" si="115"/>
        <v/>
      </c>
      <c r="D251" s="33" t="str">
        <f t="shared" si="110"/>
        <v/>
      </c>
      <c r="E251" s="74" t="str">
        <f t="shared" ref="E251:G314" si="117">IF(E$210="","",HLOOKUP(E$210,$B$3:$AG$204,$A251,0))</f>
        <v/>
      </c>
      <c r="F251" s="74" t="str">
        <f t="shared" si="117"/>
        <v/>
      </c>
      <c r="G251" s="74" t="str">
        <f t="shared" si="117"/>
        <v/>
      </c>
      <c r="I251" s="38"/>
      <c r="J251" s="38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5"/>
      <c r="AG251" s="36"/>
      <c r="AH251" s="15"/>
      <c r="AI251" s="15"/>
      <c r="AJ251" s="15"/>
    </row>
    <row r="252" spans="1:72" x14ac:dyDescent="0.25">
      <c r="A252" s="3">
        <v>43</v>
      </c>
      <c r="B252" s="59" t="s">
        <v>54</v>
      </c>
      <c r="C252" s="32" t="str">
        <f t="shared" si="115"/>
        <v/>
      </c>
      <c r="D252" s="33" t="str">
        <f t="shared" si="110"/>
        <v/>
      </c>
      <c r="E252" s="74" t="str">
        <f t="shared" si="117"/>
        <v/>
      </c>
      <c r="F252" s="74" t="str">
        <f t="shared" si="117"/>
        <v/>
      </c>
      <c r="G252" s="74" t="str">
        <f t="shared" si="117"/>
        <v/>
      </c>
      <c r="I252" s="38"/>
      <c r="J252" s="38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5"/>
      <c r="AG252" s="36"/>
      <c r="AH252" s="15"/>
      <c r="AI252" s="15"/>
      <c r="AJ252" s="15"/>
    </row>
    <row r="253" spans="1:72" x14ac:dyDescent="0.25">
      <c r="A253" s="3">
        <v>44</v>
      </c>
      <c r="B253" s="59" t="s">
        <v>55</v>
      </c>
      <c r="C253" s="32" t="str">
        <f t="shared" si="115"/>
        <v/>
      </c>
      <c r="D253" s="33" t="str">
        <f t="shared" si="110"/>
        <v/>
      </c>
      <c r="E253" s="74" t="str">
        <f t="shared" si="117"/>
        <v/>
      </c>
      <c r="F253" s="74" t="str">
        <f t="shared" si="117"/>
        <v/>
      </c>
      <c r="G253" s="74" t="str">
        <f t="shared" si="117"/>
        <v/>
      </c>
      <c r="I253" s="38"/>
      <c r="J253" s="38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5"/>
      <c r="AG253" s="36"/>
      <c r="AH253" s="15"/>
      <c r="AI253" s="15"/>
      <c r="AJ253" s="15"/>
    </row>
    <row r="254" spans="1:72" x14ac:dyDescent="0.25">
      <c r="A254" s="3">
        <v>45</v>
      </c>
      <c r="B254" s="59" t="s">
        <v>56</v>
      </c>
      <c r="C254" s="32" t="str">
        <f t="shared" si="115"/>
        <v/>
      </c>
      <c r="D254" s="33" t="str">
        <f t="shared" si="110"/>
        <v/>
      </c>
      <c r="E254" s="74" t="str">
        <f t="shared" si="117"/>
        <v/>
      </c>
      <c r="F254" s="74" t="str">
        <f t="shared" si="117"/>
        <v/>
      </c>
      <c r="G254" s="74" t="str">
        <f t="shared" si="117"/>
        <v/>
      </c>
      <c r="I254" s="37"/>
      <c r="J254" s="3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5"/>
      <c r="AG254" s="36"/>
      <c r="AH254" s="15"/>
      <c r="AI254" s="15"/>
      <c r="AJ254" s="15"/>
    </row>
    <row r="255" spans="1:72" x14ac:dyDescent="0.25">
      <c r="A255" s="3">
        <v>46</v>
      </c>
      <c r="B255" s="59" t="s">
        <v>57</v>
      </c>
      <c r="C255" s="32" t="str">
        <f t="shared" si="115"/>
        <v/>
      </c>
      <c r="D255" s="33" t="str">
        <f t="shared" si="110"/>
        <v/>
      </c>
      <c r="E255" s="74" t="str">
        <f t="shared" si="117"/>
        <v/>
      </c>
      <c r="F255" s="74" t="str">
        <f t="shared" si="117"/>
        <v/>
      </c>
      <c r="G255" s="74" t="str">
        <f t="shared" si="117"/>
        <v/>
      </c>
      <c r="I255" s="37"/>
      <c r="J255" s="3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5"/>
      <c r="AG255" s="36"/>
      <c r="AH255" s="15"/>
      <c r="AI255" s="15"/>
      <c r="AJ255" s="15"/>
    </row>
    <row r="256" spans="1:72" x14ac:dyDescent="0.25">
      <c r="A256" s="3">
        <v>47</v>
      </c>
      <c r="B256" s="59" t="s">
        <v>170</v>
      </c>
      <c r="C256" s="32" t="str">
        <f t="shared" si="115"/>
        <v/>
      </c>
      <c r="D256" s="33" t="str">
        <f t="shared" si="110"/>
        <v/>
      </c>
      <c r="E256" s="74" t="str">
        <f t="shared" si="117"/>
        <v/>
      </c>
      <c r="F256" s="74" t="str">
        <f t="shared" si="117"/>
        <v/>
      </c>
      <c r="G256" s="74" t="str">
        <f t="shared" si="117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5"/>
      <c r="AG256" s="36"/>
      <c r="AH256" s="15"/>
      <c r="AI256" s="15"/>
      <c r="AJ256" s="15"/>
    </row>
    <row r="257" spans="1:36" x14ac:dyDescent="0.25">
      <c r="A257" s="3">
        <v>48</v>
      </c>
      <c r="B257" s="59" t="s">
        <v>59</v>
      </c>
      <c r="C257" s="32" t="str">
        <f t="shared" si="115"/>
        <v/>
      </c>
      <c r="D257" s="33" t="str">
        <f t="shared" si="110"/>
        <v/>
      </c>
      <c r="E257" s="74" t="str">
        <f t="shared" si="117"/>
        <v/>
      </c>
      <c r="F257" s="74" t="str">
        <f t="shared" si="117"/>
        <v/>
      </c>
      <c r="G257" s="74" t="str">
        <f t="shared" si="117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5"/>
      <c r="AG257" s="36"/>
      <c r="AH257" s="15"/>
      <c r="AI257" s="15"/>
      <c r="AJ257" s="15"/>
    </row>
    <row r="258" spans="1:36" ht="15.75" thickBot="1" x14ac:dyDescent="0.3">
      <c r="A258" s="3">
        <v>49</v>
      </c>
      <c r="B258" s="39"/>
      <c r="C258" s="39"/>
      <c r="D258" s="39"/>
      <c r="E258" s="39"/>
      <c r="F258" s="39"/>
      <c r="G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15"/>
      <c r="Z258" s="15"/>
      <c r="AA258" s="15"/>
      <c r="AB258" s="15"/>
      <c r="AC258" s="15"/>
      <c r="AD258" s="15"/>
      <c r="AE258" s="15"/>
      <c r="AF258" s="35"/>
      <c r="AG258" s="36"/>
      <c r="AH258" s="15"/>
      <c r="AI258" s="15"/>
      <c r="AJ258" s="15"/>
    </row>
    <row r="259" spans="1:36" ht="15.75" thickBot="1" x14ac:dyDescent="0.3">
      <c r="A259" s="3">
        <v>50</v>
      </c>
      <c r="B259" s="62" t="s">
        <v>90</v>
      </c>
      <c r="C259" s="39"/>
      <c r="D259" s="39"/>
      <c r="E259" s="39"/>
      <c r="F259" s="39"/>
      <c r="G259" s="39"/>
      <c r="I259" s="39"/>
      <c r="AC259" s="15"/>
      <c r="AD259" s="15"/>
      <c r="AE259" s="15"/>
      <c r="AF259" s="35"/>
      <c r="AG259" s="36"/>
      <c r="AH259" s="15"/>
      <c r="AI259" s="15"/>
      <c r="AJ259" s="15"/>
    </row>
    <row r="260" spans="1:36" x14ac:dyDescent="0.25">
      <c r="A260" s="3">
        <v>51</v>
      </c>
      <c r="B260" s="105" t="s">
        <v>91</v>
      </c>
      <c r="C260" s="32" t="str">
        <f t="shared" si="115"/>
        <v/>
      </c>
      <c r="D260" s="33" t="str">
        <f t="shared" si="110"/>
        <v/>
      </c>
      <c r="E260" s="26" t="str">
        <f t="shared" si="117"/>
        <v/>
      </c>
      <c r="F260" s="26" t="str">
        <f t="shared" si="117"/>
        <v/>
      </c>
      <c r="G260" s="144" t="str">
        <f t="shared" si="117"/>
        <v/>
      </c>
      <c r="I260" s="39"/>
      <c r="AC260" s="15"/>
      <c r="AD260" s="15"/>
      <c r="AE260" s="15"/>
      <c r="AF260" s="35"/>
      <c r="AG260" s="36"/>
      <c r="AH260" s="15"/>
      <c r="AI260" s="15"/>
      <c r="AJ260" s="15"/>
    </row>
    <row r="261" spans="1:36" x14ac:dyDescent="0.25">
      <c r="A261" s="3">
        <v>52</v>
      </c>
      <c r="B261" s="105" t="s">
        <v>92</v>
      </c>
      <c r="C261" s="32" t="str">
        <f t="shared" si="115"/>
        <v/>
      </c>
      <c r="D261" s="33" t="str">
        <f t="shared" si="110"/>
        <v/>
      </c>
      <c r="E261" s="26" t="str">
        <f t="shared" si="117"/>
        <v/>
      </c>
      <c r="F261" s="26" t="str">
        <f t="shared" si="117"/>
        <v/>
      </c>
      <c r="G261" s="144" t="str">
        <f t="shared" si="117"/>
        <v/>
      </c>
      <c r="I261" s="39"/>
      <c r="AC261" s="15"/>
      <c r="AD261" s="15"/>
      <c r="AE261" s="15"/>
      <c r="AF261" s="35"/>
      <c r="AG261" s="36"/>
      <c r="AH261" s="15"/>
      <c r="AI261" s="15"/>
      <c r="AJ261" s="15"/>
    </row>
    <row r="262" spans="1:36" x14ac:dyDescent="0.25">
      <c r="A262" s="3">
        <v>53</v>
      </c>
      <c r="B262" s="105" t="s">
        <v>93</v>
      </c>
      <c r="C262" s="32" t="str">
        <f t="shared" si="115"/>
        <v/>
      </c>
      <c r="D262" s="33" t="str">
        <f t="shared" si="110"/>
        <v/>
      </c>
      <c r="E262" s="26" t="str">
        <f t="shared" si="117"/>
        <v/>
      </c>
      <c r="F262" s="26" t="str">
        <f t="shared" si="117"/>
        <v/>
      </c>
      <c r="G262" s="144" t="str">
        <f t="shared" si="117"/>
        <v/>
      </c>
      <c r="I262" s="39"/>
      <c r="AC262" s="15"/>
      <c r="AD262" s="15"/>
      <c r="AE262" s="15"/>
      <c r="AF262" s="35"/>
      <c r="AG262" s="36"/>
      <c r="AH262" s="15"/>
      <c r="AI262" s="15"/>
      <c r="AJ262" s="15"/>
    </row>
    <row r="263" spans="1:36" x14ac:dyDescent="0.25">
      <c r="A263" s="3">
        <v>54</v>
      </c>
      <c r="B263" s="105" t="s">
        <v>94</v>
      </c>
      <c r="C263" s="32" t="str">
        <f t="shared" si="115"/>
        <v/>
      </c>
      <c r="D263" s="33" t="str">
        <f t="shared" si="110"/>
        <v/>
      </c>
      <c r="E263" s="26" t="str">
        <f t="shared" si="117"/>
        <v/>
      </c>
      <c r="F263" s="26" t="str">
        <f t="shared" si="117"/>
        <v/>
      </c>
      <c r="G263" s="144" t="str">
        <f t="shared" si="117"/>
        <v/>
      </c>
      <c r="I263" s="15"/>
      <c r="J263" s="143" t="str">
        <f>CONCATENATE("INCIDENZA IMPRESE FEMMINILI PER SETTORE - ",E210," (",D236,")")</f>
        <v>INCIDENZA IMPRESE FEMMINILI PER SETTORE -  ()</v>
      </c>
      <c r="K263" s="39"/>
      <c r="L263" s="39"/>
      <c r="M263" s="39"/>
      <c r="N263" s="39"/>
      <c r="O263" s="39"/>
      <c r="P263" s="39"/>
      <c r="Q263" s="143" t="str">
        <f>CONCATENATE("INCIDENZA IMPRESE FEMMINILI PER SETTORE - ",F210," (",D236,")")</f>
        <v>INCIDENZA IMPRESE FEMMINILI PER SETTORE -  ()</v>
      </c>
      <c r="R263" s="39"/>
      <c r="S263" s="39"/>
      <c r="T263" s="39"/>
      <c r="U263" s="39"/>
      <c r="V263" s="39"/>
      <c r="X263" s="143" t="str">
        <f>CONCATENATE("INCIDENZA IMPRESE FEMMINILI PER SETTORE - ",G210," (",D236,")")</f>
        <v>INCIDENZA IMPRESE FEMMINILI PER SETTORE -  ()</v>
      </c>
      <c r="Y263" s="39"/>
      <c r="Z263" s="39"/>
      <c r="AA263" s="15"/>
      <c r="AB263" s="15"/>
      <c r="AC263" s="15"/>
      <c r="AD263" s="15"/>
      <c r="AE263" s="15"/>
      <c r="AF263" s="35"/>
      <c r="AG263" s="36"/>
      <c r="AH263" s="15"/>
      <c r="AI263" s="15"/>
      <c r="AJ263" s="15"/>
    </row>
    <row r="264" spans="1:36" x14ac:dyDescent="0.25">
      <c r="A264" s="3">
        <v>55</v>
      </c>
      <c r="B264" s="105" t="s">
        <v>95</v>
      </c>
      <c r="C264" s="32" t="str">
        <f t="shared" si="115"/>
        <v/>
      </c>
      <c r="D264" s="33" t="str">
        <f t="shared" si="110"/>
        <v/>
      </c>
      <c r="E264" s="26" t="str">
        <f t="shared" si="117"/>
        <v/>
      </c>
      <c r="F264" s="26" t="str">
        <f t="shared" si="117"/>
        <v/>
      </c>
      <c r="G264" s="144" t="str">
        <f t="shared" si="117"/>
        <v/>
      </c>
      <c r="I264" s="15"/>
      <c r="J264" s="143" t="s">
        <v>206</v>
      </c>
      <c r="K264" s="145" t="e">
        <f t="shared" ref="K264:K285" si="118">+$E236/100</f>
        <v>#VALUE!</v>
      </c>
      <c r="L264" s="145"/>
      <c r="M264" s="145"/>
      <c r="N264" s="39"/>
      <c r="O264" s="39"/>
      <c r="P264" s="40"/>
      <c r="Q264" s="143" t="s">
        <v>206</v>
      </c>
      <c r="R264" s="145" t="e">
        <f t="shared" ref="R264:R285" si="119">+$F236/100</f>
        <v>#VALUE!</v>
      </c>
      <c r="T264" s="145"/>
      <c r="U264" s="39"/>
      <c r="V264" s="40"/>
      <c r="X264" s="143" t="s">
        <v>206</v>
      </c>
      <c r="Y264" s="145" t="e">
        <f t="shared" ref="Y264:Y285" si="120">+$G236/100</f>
        <v>#VALUE!</v>
      </c>
      <c r="AA264" s="15"/>
      <c r="AB264" s="15"/>
      <c r="AC264" s="15"/>
      <c r="AD264" s="15"/>
      <c r="AE264" s="15"/>
      <c r="AF264" s="35"/>
      <c r="AG264" s="36"/>
      <c r="AH264" s="15"/>
      <c r="AI264" s="15"/>
      <c r="AJ264" s="15"/>
    </row>
    <row r="265" spans="1:36" x14ac:dyDescent="0.25">
      <c r="A265" s="3">
        <v>56</v>
      </c>
      <c r="B265" s="105" t="s">
        <v>96</v>
      </c>
      <c r="C265" s="32" t="str">
        <f t="shared" si="115"/>
        <v/>
      </c>
      <c r="D265" s="33" t="str">
        <f t="shared" si="110"/>
        <v/>
      </c>
      <c r="E265" s="26" t="str">
        <f t="shared" si="117"/>
        <v/>
      </c>
      <c r="F265" s="26" t="str">
        <f t="shared" si="117"/>
        <v/>
      </c>
      <c r="G265" s="144" t="str">
        <f t="shared" si="117"/>
        <v/>
      </c>
      <c r="I265" s="15"/>
      <c r="J265" s="140" t="s">
        <v>186</v>
      </c>
      <c r="K265" s="145" t="e">
        <f t="shared" si="118"/>
        <v>#VALUE!</v>
      </c>
      <c r="L265" s="145"/>
      <c r="M265" s="145"/>
      <c r="O265" s="39"/>
      <c r="P265" s="39"/>
      <c r="Q265" s="140" t="s">
        <v>186</v>
      </c>
      <c r="R265" s="145" t="e">
        <f t="shared" si="119"/>
        <v>#VALUE!</v>
      </c>
      <c r="T265" s="145"/>
      <c r="U265" s="39"/>
      <c r="V265" s="39"/>
      <c r="X265" s="140" t="s">
        <v>186</v>
      </c>
      <c r="Y265" s="145" t="e">
        <f t="shared" si="120"/>
        <v>#VALUE!</v>
      </c>
      <c r="AA265" s="15"/>
      <c r="AB265" s="15"/>
      <c r="AC265" s="15"/>
      <c r="AD265" s="15"/>
      <c r="AE265" s="15"/>
      <c r="AF265" s="35"/>
      <c r="AG265" s="36"/>
      <c r="AH265" s="15"/>
      <c r="AI265" s="15"/>
      <c r="AJ265" s="15"/>
    </row>
    <row r="266" spans="1:36" x14ac:dyDescent="0.25">
      <c r="A266" s="3">
        <v>57</v>
      </c>
      <c r="B266" s="105" t="s">
        <v>97</v>
      </c>
      <c r="C266" s="32" t="str">
        <f t="shared" si="115"/>
        <v/>
      </c>
      <c r="D266" s="33" t="str">
        <f t="shared" si="110"/>
        <v/>
      </c>
      <c r="E266" s="26" t="str">
        <f t="shared" si="117"/>
        <v/>
      </c>
      <c r="F266" s="26" t="str">
        <f t="shared" si="117"/>
        <v/>
      </c>
      <c r="G266" s="144" t="str">
        <f t="shared" si="117"/>
        <v/>
      </c>
      <c r="I266" s="15"/>
      <c r="J266" s="143" t="s">
        <v>190</v>
      </c>
      <c r="K266" s="145" t="e">
        <f t="shared" si="118"/>
        <v>#VALUE!</v>
      </c>
      <c r="L266" s="145"/>
      <c r="M266" s="145"/>
      <c r="O266" s="39" t="str">
        <f t="shared" ref="O266:O271" si="121">+CONCATENATE(I300," (",M300,")")</f>
        <v>Agricoltura, silvicoltura e pesca ()</v>
      </c>
      <c r="P266" s="39"/>
      <c r="Q266" s="143" t="s">
        <v>190</v>
      </c>
      <c r="R266" s="145" t="e">
        <f t="shared" si="119"/>
        <v>#VALUE!</v>
      </c>
      <c r="T266" s="145"/>
      <c r="U266" s="39"/>
      <c r="V266" s="39"/>
      <c r="X266" s="143" t="s">
        <v>190</v>
      </c>
      <c r="Y266" s="145" t="e">
        <f t="shared" si="120"/>
        <v>#VALUE!</v>
      </c>
      <c r="AA266" s="15"/>
      <c r="AB266" s="15"/>
      <c r="AC266" s="15"/>
      <c r="AD266" s="15"/>
      <c r="AE266" s="15"/>
      <c r="AF266" s="35"/>
      <c r="AG266" s="36"/>
      <c r="AH266" s="15"/>
      <c r="AI266" s="15"/>
      <c r="AJ266" s="15"/>
    </row>
    <row r="267" spans="1:36" x14ac:dyDescent="0.25">
      <c r="A267" s="3">
        <v>58</v>
      </c>
      <c r="B267" s="105" t="s">
        <v>98</v>
      </c>
      <c r="C267" s="32" t="str">
        <f t="shared" si="115"/>
        <v/>
      </c>
      <c r="D267" s="33" t="str">
        <f t="shared" si="110"/>
        <v/>
      </c>
      <c r="E267" s="26" t="str">
        <f t="shared" si="117"/>
        <v/>
      </c>
      <c r="F267" s="26" t="str">
        <f t="shared" si="117"/>
        <v/>
      </c>
      <c r="G267" s="144" t="str">
        <f t="shared" si="117"/>
        <v/>
      </c>
      <c r="I267" s="15"/>
      <c r="J267" s="140" t="s">
        <v>200</v>
      </c>
      <c r="K267" s="145" t="e">
        <f t="shared" si="118"/>
        <v>#VALUE!</v>
      </c>
      <c r="L267" s="145"/>
      <c r="M267" s="145"/>
      <c r="O267" s="39" t="str">
        <f t="shared" si="121"/>
        <v>Industria escluse costruzioni ()</v>
      </c>
      <c r="P267" s="15"/>
      <c r="Q267" s="140" t="s">
        <v>200</v>
      </c>
      <c r="R267" s="145" t="e">
        <f t="shared" si="119"/>
        <v>#VALUE!</v>
      </c>
      <c r="T267" s="145"/>
      <c r="U267" s="15"/>
      <c r="V267" s="15"/>
      <c r="X267" s="140" t="s">
        <v>200</v>
      </c>
      <c r="Y267" s="145" t="e">
        <f t="shared" si="120"/>
        <v>#VALUE!</v>
      </c>
      <c r="AA267" s="15"/>
      <c r="AB267" s="15"/>
      <c r="AC267" s="15"/>
      <c r="AD267" s="15"/>
      <c r="AE267" s="15"/>
      <c r="AF267" s="35"/>
      <c r="AG267" s="36"/>
      <c r="AH267" s="15"/>
      <c r="AI267" s="15"/>
      <c r="AJ267" s="15"/>
    </row>
    <row r="268" spans="1:36" x14ac:dyDescent="0.25">
      <c r="A268" s="3">
        <v>59</v>
      </c>
      <c r="B268" s="105" t="s">
        <v>99</v>
      </c>
      <c r="C268" s="32" t="str">
        <f t="shared" si="115"/>
        <v/>
      </c>
      <c r="D268" s="33" t="str">
        <f t="shared" si="110"/>
        <v/>
      </c>
      <c r="E268" s="26" t="str">
        <f t="shared" si="117"/>
        <v/>
      </c>
      <c r="F268" s="26" t="str">
        <f t="shared" si="117"/>
        <v/>
      </c>
      <c r="G268" s="144" t="str">
        <f t="shared" si="117"/>
        <v/>
      </c>
      <c r="I268" s="15"/>
      <c r="J268" s="143" t="s">
        <v>189</v>
      </c>
      <c r="K268" s="145" t="e">
        <f t="shared" si="118"/>
        <v>#VALUE!</v>
      </c>
      <c r="L268" s="145"/>
      <c r="M268" s="145"/>
      <c r="O268" s="39" t="str">
        <f t="shared" si="121"/>
        <v>Costruzioni ()</v>
      </c>
      <c r="P268" s="15"/>
      <c r="Q268" s="143" t="s">
        <v>189</v>
      </c>
      <c r="R268" s="145" t="e">
        <f t="shared" si="119"/>
        <v>#VALUE!</v>
      </c>
      <c r="T268" s="145"/>
      <c r="U268" s="15"/>
      <c r="V268" s="15"/>
      <c r="X268" s="143" t="s">
        <v>189</v>
      </c>
      <c r="Y268" s="145" t="e">
        <f t="shared" si="120"/>
        <v>#VALUE!</v>
      </c>
      <c r="AA268" s="15"/>
      <c r="AB268" s="15"/>
      <c r="AC268" s="15"/>
      <c r="AD268" s="15"/>
      <c r="AE268" s="15"/>
      <c r="AF268" s="35"/>
      <c r="AG268" s="36"/>
      <c r="AH268" s="15"/>
      <c r="AI268" s="15"/>
      <c r="AJ268" s="15"/>
    </row>
    <row r="269" spans="1:36" x14ac:dyDescent="0.25">
      <c r="A269" s="3">
        <v>60</v>
      </c>
      <c r="B269" s="105" t="s">
        <v>100</v>
      </c>
      <c r="C269" s="32" t="str">
        <f t="shared" si="115"/>
        <v/>
      </c>
      <c r="D269" s="33" t="str">
        <f t="shared" si="110"/>
        <v/>
      </c>
      <c r="E269" s="26" t="str">
        <f t="shared" si="117"/>
        <v/>
      </c>
      <c r="F269" s="26" t="str">
        <f t="shared" si="117"/>
        <v/>
      </c>
      <c r="G269" s="144" t="str">
        <f t="shared" si="117"/>
        <v/>
      </c>
      <c r="I269" s="15"/>
      <c r="J269" s="143" t="s">
        <v>207</v>
      </c>
      <c r="K269" s="145" t="e">
        <f t="shared" si="118"/>
        <v>#VALUE!</v>
      </c>
      <c r="L269" s="145"/>
      <c r="M269" s="145"/>
      <c r="O269" s="39" t="str">
        <f t="shared" si="121"/>
        <v>Commercio, alberghi e ristoranti ()</v>
      </c>
      <c r="P269" s="15"/>
      <c r="Q269" s="143" t="s">
        <v>207</v>
      </c>
      <c r="R269" s="145" t="e">
        <f t="shared" si="119"/>
        <v>#VALUE!</v>
      </c>
      <c r="T269" s="145"/>
      <c r="U269" s="15"/>
      <c r="V269" s="15"/>
      <c r="X269" s="143" t="s">
        <v>207</v>
      </c>
      <c r="Y269" s="145" t="e">
        <f t="shared" si="120"/>
        <v>#VALUE!</v>
      </c>
      <c r="AA269" s="15"/>
      <c r="AB269" s="15"/>
      <c r="AC269" s="15"/>
      <c r="AD269" s="15"/>
      <c r="AE269" s="15"/>
      <c r="AF269" s="35"/>
      <c r="AG269" s="36"/>
      <c r="AH269" s="15"/>
      <c r="AI269" s="15"/>
      <c r="AJ269" s="15"/>
    </row>
    <row r="270" spans="1:36" x14ac:dyDescent="0.25">
      <c r="A270" s="3">
        <v>61</v>
      </c>
      <c r="B270" s="105" t="s">
        <v>101</v>
      </c>
      <c r="C270" s="32" t="str">
        <f t="shared" si="115"/>
        <v/>
      </c>
      <c r="D270" s="33" t="str">
        <f t="shared" si="110"/>
        <v/>
      </c>
      <c r="E270" s="26" t="str">
        <f t="shared" si="117"/>
        <v/>
      </c>
      <c r="F270" s="26" t="str">
        <f t="shared" si="117"/>
        <v/>
      </c>
      <c r="G270" s="144" t="str">
        <f t="shared" si="117"/>
        <v/>
      </c>
      <c r="I270" s="15"/>
      <c r="J270" s="140" t="s">
        <v>192</v>
      </c>
      <c r="K270" s="145" t="e">
        <f t="shared" si="118"/>
        <v>#VALUE!</v>
      </c>
      <c r="L270" s="145"/>
      <c r="M270" s="145"/>
      <c r="O270" s="39" t="str">
        <f t="shared" si="121"/>
        <v>Altre attività dei servizi ()</v>
      </c>
      <c r="P270" s="15"/>
      <c r="Q270" s="140" t="s">
        <v>192</v>
      </c>
      <c r="R270" s="145" t="e">
        <f t="shared" si="119"/>
        <v>#VALUE!</v>
      </c>
      <c r="T270" s="145"/>
      <c r="U270" s="15"/>
      <c r="V270" s="15"/>
      <c r="X270" s="140" t="s">
        <v>192</v>
      </c>
      <c r="Y270" s="145" t="e">
        <f t="shared" si="120"/>
        <v>#VALUE!</v>
      </c>
      <c r="AA270" s="15"/>
      <c r="AB270" s="15"/>
      <c r="AC270" s="15"/>
      <c r="AD270" s="15"/>
      <c r="AE270" s="15"/>
      <c r="AF270" s="35"/>
      <c r="AG270" s="36"/>
      <c r="AH270" s="15"/>
      <c r="AI270" s="15"/>
      <c r="AJ270" s="15"/>
    </row>
    <row r="271" spans="1:36" x14ac:dyDescent="0.25">
      <c r="A271" s="3">
        <v>62</v>
      </c>
      <c r="B271" s="105" t="s">
        <v>102</v>
      </c>
      <c r="C271" s="32" t="str">
        <f t="shared" si="115"/>
        <v/>
      </c>
      <c r="D271" s="33" t="str">
        <f t="shared" si="110"/>
        <v/>
      </c>
      <c r="E271" s="26" t="str">
        <f t="shared" si="117"/>
        <v/>
      </c>
      <c r="F271" s="26" t="str">
        <f t="shared" si="117"/>
        <v/>
      </c>
      <c r="G271" s="144" t="str">
        <f t="shared" si="117"/>
        <v/>
      </c>
      <c r="I271" s="15"/>
      <c r="J271" s="140" t="s">
        <v>193</v>
      </c>
      <c r="K271" s="145" t="e">
        <f t="shared" si="118"/>
        <v>#VALUE!</v>
      </c>
      <c r="L271" s="145"/>
      <c r="M271" s="145"/>
      <c r="O271" s="39" t="str">
        <f t="shared" si="121"/>
        <v>Non classificate ()</v>
      </c>
      <c r="P271" s="15"/>
      <c r="Q271" s="140" t="s">
        <v>193</v>
      </c>
      <c r="R271" s="145" t="e">
        <f t="shared" si="119"/>
        <v>#VALUE!</v>
      </c>
      <c r="T271" s="145"/>
      <c r="U271" s="15"/>
      <c r="V271" s="15"/>
      <c r="X271" s="140" t="s">
        <v>193</v>
      </c>
      <c r="Y271" s="145" t="e">
        <f t="shared" si="120"/>
        <v>#VALUE!</v>
      </c>
      <c r="AA271" s="15"/>
      <c r="AB271" s="15"/>
      <c r="AC271" s="15"/>
      <c r="AD271" s="15"/>
      <c r="AE271" s="15"/>
      <c r="AF271" s="35"/>
      <c r="AG271" s="36"/>
      <c r="AH271" s="15"/>
      <c r="AI271" s="15"/>
      <c r="AJ271" s="15"/>
    </row>
    <row r="272" spans="1:36" x14ac:dyDescent="0.25">
      <c r="A272" s="3">
        <v>63</v>
      </c>
      <c r="B272" s="105" t="s">
        <v>103</v>
      </c>
      <c r="C272" s="32" t="str">
        <f t="shared" si="115"/>
        <v/>
      </c>
      <c r="D272" s="33" t="str">
        <f t="shared" si="110"/>
        <v/>
      </c>
      <c r="E272" s="26" t="str">
        <f t="shared" si="117"/>
        <v/>
      </c>
      <c r="F272" s="26" t="str">
        <f t="shared" si="117"/>
        <v/>
      </c>
      <c r="G272" s="144" t="str">
        <f t="shared" si="117"/>
        <v/>
      </c>
      <c r="I272" s="15"/>
      <c r="J272" s="143" t="s">
        <v>199</v>
      </c>
      <c r="K272" s="145" t="e">
        <f t="shared" si="118"/>
        <v>#VALUE!</v>
      </c>
      <c r="L272" s="145"/>
      <c r="M272" s="145"/>
      <c r="O272" s="143"/>
      <c r="P272" s="15"/>
      <c r="Q272" s="143" t="s">
        <v>199</v>
      </c>
      <c r="R272" s="145" t="e">
        <f t="shared" si="119"/>
        <v>#VALUE!</v>
      </c>
      <c r="T272" s="145"/>
      <c r="U272" s="15"/>
      <c r="V272" s="15"/>
      <c r="X272" s="143" t="s">
        <v>199</v>
      </c>
      <c r="Y272" s="145" t="e">
        <f t="shared" si="120"/>
        <v>#VALUE!</v>
      </c>
      <c r="AA272" s="15"/>
      <c r="AB272" s="15"/>
      <c r="AC272" s="15"/>
      <c r="AD272" s="15"/>
      <c r="AE272" s="15"/>
      <c r="AF272" s="35"/>
      <c r="AG272" s="36"/>
      <c r="AH272" s="15"/>
      <c r="AI272" s="15"/>
      <c r="AJ272" s="15"/>
    </row>
    <row r="273" spans="1:36" x14ac:dyDescent="0.25">
      <c r="A273" s="3">
        <v>64</v>
      </c>
      <c r="B273" s="105" t="s">
        <v>104</v>
      </c>
      <c r="C273" s="32" t="str">
        <f t="shared" si="115"/>
        <v/>
      </c>
      <c r="D273" s="33" t="str">
        <f t="shared" si="110"/>
        <v/>
      </c>
      <c r="E273" s="26" t="str">
        <f t="shared" si="117"/>
        <v/>
      </c>
      <c r="F273" s="26" t="str">
        <f t="shared" si="117"/>
        <v/>
      </c>
      <c r="G273" s="144" t="str">
        <f t="shared" si="117"/>
        <v/>
      </c>
      <c r="I273" s="15"/>
      <c r="J273" s="140" t="s">
        <v>194</v>
      </c>
      <c r="K273" s="145" t="e">
        <f t="shared" si="118"/>
        <v>#VALUE!</v>
      </c>
      <c r="L273" s="145"/>
      <c r="M273" s="145"/>
      <c r="N273" s="15"/>
      <c r="O273" s="15"/>
      <c r="P273" s="15"/>
      <c r="Q273" s="140" t="s">
        <v>194</v>
      </c>
      <c r="R273" s="145" t="e">
        <f t="shared" si="119"/>
        <v>#VALUE!</v>
      </c>
      <c r="T273" s="145"/>
      <c r="U273" s="15"/>
      <c r="V273" s="15"/>
      <c r="X273" s="140" t="s">
        <v>194</v>
      </c>
      <c r="Y273" s="145" t="e">
        <f t="shared" si="120"/>
        <v>#VALUE!</v>
      </c>
      <c r="AA273" s="15"/>
      <c r="AB273" s="15"/>
      <c r="AC273" s="15"/>
      <c r="AD273" s="15"/>
      <c r="AE273" s="15"/>
      <c r="AF273" s="35"/>
      <c r="AG273" s="36"/>
      <c r="AH273" s="15"/>
      <c r="AI273" s="15"/>
      <c r="AJ273" s="15"/>
    </row>
    <row r="274" spans="1:36" x14ac:dyDescent="0.25">
      <c r="A274" s="3">
        <v>65</v>
      </c>
      <c r="B274" s="105" t="s">
        <v>105</v>
      </c>
      <c r="C274" s="32" t="str">
        <f t="shared" si="115"/>
        <v/>
      </c>
      <c r="D274" s="33" t="str">
        <f t="shared" si="110"/>
        <v/>
      </c>
      <c r="E274" s="26" t="str">
        <f t="shared" si="117"/>
        <v/>
      </c>
      <c r="F274" s="26" t="str">
        <f t="shared" si="117"/>
        <v/>
      </c>
      <c r="G274" s="144" t="str">
        <f t="shared" si="117"/>
        <v/>
      </c>
      <c r="I274" s="15"/>
      <c r="J274" s="145" t="s">
        <v>197</v>
      </c>
      <c r="K274" s="145" t="e">
        <f t="shared" si="118"/>
        <v>#VALUE!</v>
      </c>
      <c r="L274" s="145"/>
      <c r="M274" s="145"/>
      <c r="N274" s="15"/>
      <c r="O274" s="15"/>
      <c r="P274" s="15"/>
      <c r="Q274" s="145" t="s">
        <v>197</v>
      </c>
      <c r="R274" s="145" t="e">
        <f t="shared" si="119"/>
        <v>#VALUE!</v>
      </c>
      <c r="T274" s="145"/>
      <c r="U274" s="15"/>
      <c r="V274" s="15"/>
      <c r="X274" s="145" t="s">
        <v>197</v>
      </c>
      <c r="Y274" s="145" t="e">
        <f t="shared" si="120"/>
        <v>#VALUE!</v>
      </c>
      <c r="AA274" s="15"/>
      <c r="AB274" s="15"/>
      <c r="AC274" s="15"/>
      <c r="AD274" s="15"/>
      <c r="AE274" s="15"/>
      <c r="AF274" s="35"/>
      <c r="AG274" s="36"/>
      <c r="AH274" s="15"/>
      <c r="AI274" s="15"/>
      <c r="AJ274" s="15"/>
    </row>
    <row r="275" spans="1:36" x14ac:dyDescent="0.25">
      <c r="A275" s="3">
        <v>66</v>
      </c>
      <c r="B275" s="105" t="s">
        <v>106</v>
      </c>
      <c r="C275" s="32" t="str">
        <f t="shared" si="115"/>
        <v/>
      </c>
      <c r="D275" s="33" t="str">
        <f t="shared" si="110"/>
        <v/>
      </c>
      <c r="E275" s="26" t="str">
        <f t="shared" si="117"/>
        <v/>
      </c>
      <c r="F275" s="26" t="str">
        <f t="shared" si="117"/>
        <v/>
      </c>
      <c r="G275" s="144" t="str">
        <f t="shared" si="117"/>
        <v/>
      </c>
      <c r="I275" s="15"/>
      <c r="J275" s="145" t="s">
        <v>188</v>
      </c>
      <c r="K275" s="145" t="e">
        <f t="shared" si="118"/>
        <v>#VALUE!</v>
      </c>
      <c r="L275" s="145"/>
      <c r="M275" s="145"/>
      <c r="N275" s="15"/>
      <c r="O275" s="15"/>
      <c r="P275" s="15"/>
      <c r="Q275" s="145" t="s">
        <v>188</v>
      </c>
      <c r="R275" s="145" t="e">
        <f t="shared" si="119"/>
        <v>#VALUE!</v>
      </c>
      <c r="T275" s="145"/>
      <c r="U275" s="15"/>
      <c r="V275" s="15"/>
      <c r="X275" s="145" t="s">
        <v>188</v>
      </c>
      <c r="Y275" s="145" t="e">
        <f t="shared" si="120"/>
        <v>#VALUE!</v>
      </c>
      <c r="AA275" s="15"/>
      <c r="AB275" s="15"/>
      <c r="AC275" s="15"/>
      <c r="AD275" s="15"/>
      <c r="AE275" s="15"/>
      <c r="AF275" s="35"/>
      <c r="AG275" s="36"/>
      <c r="AH275" s="15"/>
      <c r="AI275" s="15"/>
      <c r="AJ275" s="15"/>
    </row>
    <row r="276" spans="1:36" x14ac:dyDescent="0.25">
      <c r="A276" s="3">
        <v>67</v>
      </c>
      <c r="B276" s="105" t="s">
        <v>107</v>
      </c>
      <c r="C276" s="32" t="str">
        <f t="shared" si="115"/>
        <v/>
      </c>
      <c r="D276" s="33" t="str">
        <f t="shared" si="110"/>
        <v/>
      </c>
      <c r="E276" s="26" t="str">
        <f t="shared" si="117"/>
        <v/>
      </c>
      <c r="F276" s="26" t="str">
        <f t="shared" si="117"/>
        <v/>
      </c>
      <c r="G276" s="144" t="str">
        <f t="shared" si="117"/>
        <v/>
      </c>
      <c r="I276" s="15"/>
      <c r="J276" s="143" t="s">
        <v>198</v>
      </c>
      <c r="K276" s="145" t="e">
        <f t="shared" si="118"/>
        <v>#VALUE!</v>
      </c>
      <c r="L276" s="145"/>
      <c r="M276" s="145"/>
      <c r="N276" s="15"/>
      <c r="O276" s="15"/>
      <c r="P276" s="15"/>
      <c r="Q276" s="143" t="s">
        <v>198</v>
      </c>
      <c r="R276" s="145" t="e">
        <f t="shared" si="119"/>
        <v>#VALUE!</v>
      </c>
      <c r="T276" s="145"/>
      <c r="U276" s="15"/>
      <c r="V276" s="15"/>
      <c r="X276" s="143" t="s">
        <v>198</v>
      </c>
      <c r="Y276" s="145" t="e">
        <f t="shared" si="120"/>
        <v>#VALUE!</v>
      </c>
      <c r="AA276" s="15"/>
      <c r="AB276" s="15"/>
      <c r="AC276" s="15"/>
      <c r="AD276" s="15"/>
      <c r="AE276" s="15"/>
      <c r="AF276" s="35"/>
      <c r="AG276" s="36"/>
      <c r="AH276" s="15"/>
      <c r="AI276" s="15"/>
      <c r="AJ276" s="15"/>
    </row>
    <row r="277" spans="1:36" x14ac:dyDescent="0.25">
      <c r="A277" s="3">
        <v>68</v>
      </c>
      <c r="B277" s="105" t="s">
        <v>108</v>
      </c>
      <c r="C277" s="32" t="str">
        <f t="shared" si="115"/>
        <v/>
      </c>
      <c r="D277" s="33" t="str">
        <f t="shared" ref="D277:D339" si="122">IF(E$210="","",HLOOKUP(D$210,$B$3:$AG$204,$A277,0))</f>
        <v/>
      </c>
      <c r="E277" s="26" t="str">
        <f t="shared" si="117"/>
        <v/>
      </c>
      <c r="F277" s="26" t="str">
        <f t="shared" si="117"/>
        <v/>
      </c>
      <c r="G277" s="144" t="str">
        <f t="shared" si="117"/>
        <v/>
      </c>
      <c r="I277" s="15"/>
      <c r="J277" s="143" t="s">
        <v>201</v>
      </c>
      <c r="K277" s="145" t="e">
        <f t="shared" si="118"/>
        <v>#VALUE!</v>
      </c>
      <c r="L277" s="145"/>
      <c r="M277" s="145"/>
      <c r="N277" s="15"/>
      <c r="O277" s="15"/>
      <c r="P277" s="15"/>
      <c r="Q277" s="143" t="s">
        <v>201</v>
      </c>
      <c r="R277" s="145" t="e">
        <f t="shared" si="119"/>
        <v>#VALUE!</v>
      </c>
      <c r="T277" s="145"/>
      <c r="U277" s="15"/>
      <c r="V277" s="15"/>
      <c r="X277" s="143" t="s">
        <v>201</v>
      </c>
      <c r="Y277" s="145" t="e">
        <f t="shared" si="120"/>
        <v>#VALUE!</v>
      </c>
      <c r="AA277" s="15"/>
      <c r="AB277" s="15"/>
      <c r="AC277" s="15"/>
      <c r="AD277" s="15"/>
      <c r="AE277" s="15"/>
      <c r="AF277" s="35"/>
      <c r="AG277" s="36"/>
      <c r="AH277" s="15"/>
      <c r="AI277" s="15"/>
      <c r="AJ277" s="15"/>
    </row>
    <row r="278" spans="1:36" x14ac:dyDescent="0.25">
      <c r="A278" s="3">
        <v>69</v>
      </c>
      <c r="B278" s="105" t="s">
        <v>109</v>
      </c>
      <c r="C278" s="32" t="str">
        <f t="shared" si="115"/>
        <v/>
      </c>
      <c r="D278" s="33" t="str">
        <f t="shared" si="122"/>
        <v/>
      </c>
      <c r="E278" s="26" t="str">
        <f t="shared" si="117"/>
        <v/>
      </c>
      <c r="F278" s="26" t="str">
        <f t="shared" si="117"/>
        <v/>
      </c>
      <c r="G278" s="144" t="str">
        <f t="shared" si="117"/>
        <v/>
      </c>
      <c r="I278" s="15"/>
      <c r="J278" s="140" t="s">
        <v>187</v>
      </c>
      <c r="K278" s="145" t="e">
        <f t="shared" si="118"/>
        <v>#VALUE!</v>
      </c>
      <c r="L278" s="145"/>
      <c r="M278" s="145"/>
      <c r="N278" s="15"/>
      <c r="O278" s="15"/>
      <c r="P278" s="15"/>
      <c r="Q278" s="140" t="s">
        <v>187</v>
      </c>
      <c r="R278" s="145" t="e">
        <f t="shared" si="119"/>
        <v>#VALUE!</v>
      </c>
      <c r="T278" s="145"/>
      <c r="U278" s="15"/>
      <c r="V278" s="15"/>
      <c r="X278" s="140" t="s">
        <v>187</v>
      </c>
      <c r="Y278" s="145" t="e">
        <f t="shared" si="120"/>
        <v>#VALUE!</v>
      </c>
      <c r="AA278" s="15"/>
      <c r="AB278" s="15"/>
      <c r="AC278" s="15"/>
      <c r="AD278" s="15"/>
      <c r="AE278" s="15"/>
      <c r="AF278" s="35"/>
      <c r="AG278" s="36"/>
      <c r="AH278" s="15"/>
      <c r="AI278" s="15"/>
      <c r="AJ278" s="15"/>
    </row>
    <row r="279" spans="1:36" x14ac:dyDescent="0.25">
      <c r="A279" s="3">
        <v>70</v>
      </c>
      <c r="B279" s="105" t="s">
        <v>110</v>
      </c>
      <c r="C279" s="32" t="str">
        <f t="shared" si="115"/>
        <v/>
      </c>
      <c r="D279" s="33" t="str">
        <f t="shared" si="122"/>
        <v/>
      </c>
      <c r="E279" s="26" t="str">
        <f t="shared" si="117"/>
        <v/>
      </c>
      <c r="F279" s="26" t="str">
        <f t="shared" si="117"/>
        <v/>
      </c>
      <c r="G279" s="144" t="str">
        <f t="shared" si="117"/>
        <v/>
      </c>
      <c r="I279" s="15"/>
      <c r="J279" s="140" t="s">
        <v>205</v>
      </c>
      <c r="K279" s="145" t="e">
        <f t="shared" si="118"/>
        <v>#VALUE!</v>
      </c>
      <c r="L279" s="145"/>
      <c r="M279" s="145"/>
      <c r="N279" s="15"/>
      <c r="O279" s="15"/>
      <c r="P279" s="15"/>
      <c r="Q279" s="140" t="s">
        <v>205</v>
      </c>
      <c r="R279" s="145" t="e">
        <f t="shared" si="119"/>
        <v>#VALUE!</v>
      </c>
      <c r="T279" s="145"/>
      <c r="U279" s="15"/>
      <c r="V279" s="15"/>
      <c r="X279" s="140" t="s">
        <v>205</v>
      </c>
      <c r="Y279" s="145" t="e">
        <f t="shared" si="120"/>
        <v>#VALUE!</v>
      </c>
      <c r="AA279" s="15"/>
      <c r="AB279" s="15"/>
      <c r="AC279" s="15"/>
      <c r="AD279" s="15"/>
      <c r="AE279" s="15"/>
      <c r="AF279" s="35"/>
      <c r="AG279" s="36"/>
      <c r="AH279" s="15"/>
      <c r="AI279" s="15"/>
      <c r="AJ279" s="15"/>
    </row>
    <row r="280" spans="1:36" x14ac:dyDescent="0.25">
      <c r="A280" s="3">
        <v>71</v>
      </c>
      <c r="B280" s="105" t="s">
        <v>171</v>
      </c>
      <c r="C280" s="32" t="str">
        <f t="shared" si="115"/>
        <v/>
      </c>
      <c r="D280" s="33" t="str">
        <f t="shared" si="122"/>
        <v/>
      </c>
      <c r="E280" s="26" t="str">
        <f t="shared" si="117"/>
        <v/>
      </c>
      <c r="F280" s="26" t="str">
        <f t="shared" si="117"/>
        <v/>
      </c>
      <c r="G280" s="144" t="str">
        <f t="shared" si="117"/>
        <v/>
      </c>
      <c r="I280" s="15"/>
      <c r="J280" s="143" t="s">
        <v>204</v>
      </c>
      <c r="K280" s="145" t="e">
        <f t="shared" si="118"/>
        <v>#VALUE!</v>
      </c>
      <c r="L280" s="145"/>
      <c r="M280" s="145"/>
      <c r="N280" s="15"/>
      <c r="O280" s="15"/>
      <c r="P280" s="15"/>
      <c r="Q280" s="143" t="s">
        <v>204</v>
      </c>
      <c r="R280" s="145" t="e">
        <f t="shared" si="119"/>
        <v>#VALUE!</v>
      </c>
      <c r="T280" s="145"/>
      <c r="U280" s="15"/>
      <c r="V280" s="15"/>
      <c r="X280" s="143" t="s">
        <v>204</v>
      </c>
      <c r="Y280" s="145" t="e">
        <f t="shared" si="120"/>
        <v>#VALUE!</v>
      </c>
      <c r="AA280" s="15"/>
      <c r="AB280" s="15"/>
      <c r="AC280" s="15"/>
      <c r="AD280" s="15"/>
      <c r="AE280" s="15"/>
      <c r="AF280" s="35"/>
      <c r="AG280" s="36"/>
      <c r="AH280" s="15"/>
      <c r="AI280" s="15"/>
      <c r="AJ280" s="15"/>
    </row>
    <row r="281" spans="1:36" x14ac:dyDescent="0.25">
      <c r="A281" s="3">
        <v>72</v>
      </c>
      <c r="B281" s="105" t="s">
        <v>112</v>
      </c>
      <c r="C281" s="32" t="str">
        <f t="shared" si="115"/>
        <v/>
      </c>
      <c r="D281" s="33" t="str">
        <f t="shared" si="122"/>
        <v/>
      </c>
      <c r="E281" s="26" t="str">
        <f t="shared" si="117"/>
        <v/>
      </c>
      <c r="F281" s="26" t="str">
        <f t="shared" si="117"/>
        <v/>
      </c>
      <c r="G281" s="144" t="str">
        <f t="shared" si="117"/>
        <v/>
      </c>
      <c r="I281" s="15"/>
      <c r="J281" s="143" t="s">
        <v>203</v>
      </c>
      <c r="K281" s="145" t="e">
        <f t="shared" si="118"/>
        <v>#VALUE!</v>
      </c>
      <c r="L281" s="145"/>
      <c r="M281" s="145"/>
      <c r="N281" s="15"/>
      <c r="O281" s="15"/>
      <c r="P281" s="15"/>
      <c r="Q281" s="143" t="s">
        <v>203</v>
      </c>
      <c r="R281" s="145" t="e">
        <f t="shared" si="119"/>
        <v>#VALUE!</v>
      </c>
      <c r="T281" s="145"/>
      <c r="U281" s="15"/>
      <c r="V281" s="15"/>
      <c r="X281" s="143" t="s">
        <v>203</v>
      </c>
      <c r="Y281" s="145" t="e">
        <f t="shared" si="120"/>
        <v>#VALUE!</v>
      </c>
      <c r="AA281" s="15"/>
      <c r="AB281" s="15"/>
      <c r="AC281" s="15"/>
      <c r="AD281" s="15"/>
      <c r="AE281" s="15"/>
      <c r="AF281" s="35"/>
      <c r="AG281" s="36"/>
      <c r="AH281" s="15"/>
      <c r="AI281" s="15"/>
      <c r="AJ281" s="15"/>
    </row>
    <row r="282" spans="1:36" x14ac:dyDescent="0.25">
      <c r="A282" s="3">
        <v>73</v>
      </c>
      <c r="B282" s="110" t="s">
        <v>88</v>
      </c>
      <c r="C282" s="118" t="str">
        <f t="shared" si="115"/>
        <v/>
      </c>
      <c r="D282" s="119" t="str">
        <f t="shared" si="122"/>
        <v/>
      </c>
      <c r="E282" s="120" t="str">
        <f t="shared" si="117"/>
        <v/>
      </c>
      <c r="F282" s="120" t="str">
        <f t="shared" si="117"/>
        <v/>
      </c>
      <c r="G282" s="120" t="str">
        <f t="shared" si="117"/>
        <v/>
      </c>
      <c r="I282" s="15"/>
      <c r="J282" s="143" t="s">
        <v>191</v>
      </c>
      <c r="K282" s="145" t="e">
        <f t="shared" si="118"/>
        <v>#VALUE!</v>
      </c>
      <c r="L282" s="145"/>
      <c r="M282" s="145"/>
      <c r="N282" s="39"/>
      <c r="O282" s="39"/>
      <c r="P282" s="39"/>
      <c r="Q282" s="143" t="s">
        <v>191</v>
      </c>
      <c r="R282" s="145" t="e">
        <f t="shared" si="119"/>
        <v>#VALUE!</v>
      </c>
      <c r="T282" s="145"/>
      <c r="U282" s="39"/>
      <c r="V282" s="39"/>
      <c r="X282" s="143" t="s">
        <v>191</v>
      </c>
      <c r="Y282" s="145" t="e">
        <f t="shared" si="120"/>
        <v>#VALUE!</v>
      </c>
      <c r="AA282" s="15"/>
      <c r="AB282" s="15"/>
      <c r="AC282" s="15"/>
      <c r="AD282" s="15"/>
      <c r="AE282" s="15"/>
      <c r="AF282" s="35"/>
      <c r="AG282" s="36"/>
      <c r="AH282" s="15"/>
      <c r="AI282" s="15"/>
      <c r="AJ282" s="15"/>
    </row>
    <row r="283" spans="1:36" ht="8.1" customHeight="1" x14ac:dyDescent="0.25">
      <c r="A283" s="3">
        <v>74</v>
      </c>
      <c r="B283" s="113"/>
      <c r="C283" s="117"/>
      <c r="D283" s="117"/>
      <c r="E283" s="121"/>
      <c r="F283" s="121"/>
      <c r="G283" s="121"/>
      <c r="I283" s="15"/>
      <c r="J283" s="143" t="s">
        <v>202</v>
      </c>
      <c r="K283" s="145" t="e">
        <f t="shared" si="118"/>
        <v>#VALUE!</v>
      </c>
      <c r="L283" s="145"/>
      <c r="M283" s="145"/>
      <c r="N283" s="39"/>
      <c r="O283" s="39"/>
      <c r="P283" s="39"/>
      <c r="Q283" s="143" t="s">
        <v>202</v>
      </c>
      <c r="R283" s="145" t="e">
        <f t="shared" si="119"/>
        <v>#VALUE!</v>
      </c>
      <c r="T283" s="145"/>
      <c r="U283" s="39"/>
      <c r="V283" s="39"/>
      <c r="X283" s="143" t="s">
        <v>202</v>
      </c>
      <c r="Y283" s="145" t="e">
        <f t="shared" si="120"/>
        <v>#VALUE!</v>
      </c>
      <c r="AA283" s="15"/>
      <c r="AB283" s="15"/>
      <c r="AC283" s="15"/>
      <c r="AD283" s="15"/>
      <c r="AE283" s="15"/>
      <c r="AF283" s="35"/>
      <c r="AG283" s="36"/>
      <c r="AH283" s="15"/>
      <c r="AI283" s="15"/>
      <c r="AJ283" s="15"/>
    </row>
    <row r="284" spans="1:36" x14ac:dyDescent="0.25">
      <c r="A284" s="3">
        <v>75</v>
      </c>
      <c r="B284" s="105" t="s">
        <v>113</v>
      </c>
      <c r="C284" s="32" t="str">
        <f t="shared" si="115"/>
        <v/>
      </c>
      <c r="D284" s="33" t="str">
        <f t="shared" si="122"/>
        <v/>
      </c>
      <c r="E284" s="26" t="str">
        <f t="shared" si="117"/>
        <v/>
      </c>
      <c r="F284" s="26" t="str">
        <f t="shared" si="117"/>
        <v/>
      </c>
      <c r="G284" s="26" t="str">
        <f t="shared" si="117"/>
        <v/>
      </c>
      <c r="I284" s="15"/>
      <c r="J284" s="140" t="s">
        <v>196</v>
      </c>
      <c r="K284" s="145" t="e">
        <f t="shared" si="118"/>
        <v>#VALUE!</v>
      </c>
      <c r="L284" s="145"/>
      <c r="M284" s="145"/>
      <c r="N284" s="39"/>
      <c r="O284" s="39"/>
      <c r="P284" s="40"/>
      <c r="Q284" s="140" t="s">
        <v>196</v>
      </c>
      <c r="R284" s="145" t="e">
        <f t="shared" si="119"/>
        <v>#VALUE!</v>
      </c>
      <c r="T284" s="145"/>
      <c r="U284" s="39"/>
      <c r="V284" s="40"/>
      <c r="X284" s="140" t="s">
        <v>196</v>
      </c>
      <c r="Y284" s="145" t="e">
        <f t="shared" si="120"/>
        <v>#VALUE!</v>
      </c>
      <c r="AA284" s="15"/>
      <c r="AB284" s="15"/>
      <c r="AC284" s="15"/>
      <c r="AD284" s="15"/>
      <c r="AE284" s="15"/>
      <c r="AF284" s="35"/>
      <c r="AG284" s="36"/>
      <c r="AH284" s="15"/>
      <c r="AI284" s="15"/>
      <c r="AJ284" s="15"/>
    </row>
    <row r="285" spans="1:36" x14ac:dyDescent="0.25">
      <c r="A285" s="3">
        <v>76</v>
      </c>
      <c r="B285" s="105" t="s">
        <v>114</v>
      </c>
      <c r="C285" s="32" t="str">
        <f t="shared" si="115"/>
        <v/>
      </c>
      <c r="D285" s="33" t="str">
        <f t="shared" si="122"/>
        <v/>
      </c>
      <c r="E285" s="26" t="str">
        <f t="shared" si="117"/>
        <v/>
      </c>
      <c r="F285" s="26" t="str">
        <f t="shared" si="117"/>
        <v/>
      </c>
      <c r="G285" s="26" t="str">
        <f t="shared" si="117"/>
        <v/>
      </c>
      <c r="I285" s="15"/>
      <c r="J285" s="143" t="s">
        <v>195</v>
      </c>
      <c r="K285" s="145" t="e">
        <f t="shared" si="118"/>
        <v>#VALUE!</v>
      </c>
      <c r="L285" s="145"/>
      <c r="M285" s="145"/>
      <c r="N285" s="15"/>
      <c r="O285" s="15"/>
      <c r="P285" s="15"/>
      <c r="Q285" s="143" t="s">
        <v>195</v>
      </c>
      <c r="R285" s="145" t="e">
        <f t="shared" si="119"/>
        <v>#VALUE!</v>
      </c>
      <c r="T285" s="145"/>
      <c r="U285" s="15"/>
      <c r="V285" s="15"/>
      <c r="X285" s="143" t="s">
        <v>195</v>
      </c>
      <c r="Y285" s="145" t="e">
        <f t="shared" si="120"/>
        <v>#VALUE!</v>
      </c>
      <c r="AA285" s="15"/>
      <c r="AB285" s="15"/>
      <c r="AC285" s="15"/>
      <c r="AD285" s="15"/>
      <c r="AE285" s="15"/>
      <c r="AF285" s="35"/>
      <c r="AG285" s="36"/>
      <c r="AH285" s="15"/>
      <c r="AI285" s="15"/>
      <c r="AJ285" s="15"/>
    </row>
    <row r="286" spans="1:36" x14ac:dyDescent="0.25">
      <c r="A286" s="3">
        <v>77</v>
      </c>
      <c r="B286" s="105" t="s">
        <v>115</v>
      </c>
      <c r="C286" s="32" t="str">
        <f t="shared" si="115"/>
        <v/>
      </c>
      <c r="D286" s="33" t="str">
        <f t="shared" si="122"/>
        <v/>
      </c>
      <c r="E286" s="26" t="str">
        <f t="shared" si="117"/>
        <v/>
      </c>
      <c r="F286" s="26" t="str">
        <f t="shared" si="117"/>
        <v/>
      </c>
      <c r="G286" s="26" t="str">
        <f t="shared" si="117"/>
        <v/>
      </c>
      <c r="I286" s="15"/>
      <c r="J286" s="15" t="s">
        <v>208</v>
      </c>
      <c r="K286" s="145" t="e">
        <f>+$E216/100</f>
        <v>#VALUE!</v>
      </c>
      <c r="L286" s="145"/>
      <c r="M286" s="145"/>
      <c r="N286" s="15"/>
      <c r="O286" s="15"/>
      <c r="P286" s="15"/>
      <c r="Q286" s="15" t="s">
        <v>208</v>
      </c>
      <c r="R286" s="145" t="e">
        <f>+$F216/100</f>
        <v>#VALUE!</v>
      </c>
      <c r="T286" s="145"/>
      <c r="U286" s="15"/>
      <c r="V286" s="15"/>
      <c r="X286" s="15" t="s">
        <v>208</v>
      </c>
      <c r="Y286" s="145" t="e">
        <f>+$G216/100</f>
        <v>#VALUE!</v>
      </c>
      <c r="AA286" s="15"/>
      <c r="AB286" s="15"/>
      <c r="AC286" s="15"/>
      <c r="AD286" s="15"/>
      <c r="AE286" s="15"/>
      <c r="AF286" s="35"/>
      <c r="AG286" s="36"/>
      <c r="AH286" s="15"/>
      <c r="AI286" s="15"/>
      <c r="AJ286" s="15"/>
    </row>
    <row r="287" spans="1:36" x14ac:dyDescent="0.25">
      <c r="A287" s="3">
        <v>78</v>
      </c>
      <c r="B287" s="105" t="s">
        <v>116</v>
      </c>
      <c r="C287" s="32" t="str">
        <f t="shared" si="115"/>
        <v/>
      </c>
      <c r="D287" s="33" t="str">
        <f t="shared" si="122"/>
        <v/>
      </c>
      <c r="E287" s="26" t="str">
        <f t="shared" si="117"/>
        <v/>
      </c>
      <c r="F287" s="26" t="str">
        <f t="shared" si="117"/>
        <v/>
      </c>
      <c r="G287" s="26" t="str">
        <f t="shared" si="117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5"/>
      <c r="AG287" s="36"/>
      <c r="AH287" s="15"/>
      <c r="AI287" s="15"/>
      <c r="AJ287" s="15"/>
    </row>
    <row r="288" spans="1:36" x14ac:dyDescent="0.25">
      <c r="A288" s="3">
        <v>79</v>
      </c>
      <c r="B288" s="105" t="s">
        <v>117</v>
      </c>
      <c r="C288" s="32" t="str">
        <f t="shared" si="115"/>
        <v/>
      </c>
      <c r="D288" s="33" t="str">
        <f t="shared" si="122"/>
        <v/>
      </c>
      <c r="E288" s="26" t="str">
        <f t="shared" si="117"/>
        <v/>
      </c>
      <c r="F288" s="26" t="str">
        <f t="shared" si="117"/>
        <v/>
      </c>
      <c r="G288" s="26" t="str">
        <f t="shared" si="117"/>
        <v/>
      </c>
      <c r="I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5"/>
      <c r="AG288" s="36"/>
      <c r="AH288" s="15"/>
      <c r="AI288" s="15"/>
      <c r="AJ288" s="15"/>
    </row>
    <row r="289" spans="1:36" x14ac:dyDescent="0.25">
      <c r="A289" s="3">
        <v>80</v>
      </c>
      <c r="B289" s="105" t="s">
        <v>118</v>
      </c>
      <c r="C289" s="32" t="str">
        <f t="shared" si="115"/>
        <v/>
      </c>
      <c r="D289" s="33" t="str">
        <f t="shared" si="122"/>
        <v/>
      </c>
      <c r="E289" s="26" t="str">
        <f t="shared" si="117"/>
        <v/>
      </c>
      <c r="F289" s="26" t="str">
        <f t="shared" si="117"/>
        <v/>
      </c>
      <c r="G289" s="26" t="str">
        <f t="shared" si="117"/>
        <v/>
      </c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5"/>
      <c r="AG289" s="36"/>
      <c r="AH289" s="15"/>
      <c r="AI289" s="15"/>
      <c r="AJ289" s="15"/>
    </row>
    <row r="290" spans="1:36" x14ac:dyDescent="0.25">
      <c r="A290" s="3">
        <v>81</v>
      </c>
      <c r="B290" s="105" t="s">
        <v>119</v>
      </c>
      <c r="C290" s="32" t="str">
        <f t="shared" si="115"/>
        <v/>
      </c>
      <c r="D290" s="33" t="str">
        <f t="shared" si="122"/>
        <v/>
      </c>
      <c r="E290" s="26" t="str">
        <f t="shared" si="117"/>
        <v/>
      </c>
      <c r="F290" s="26" t="str">
        <f t="shared" si="117"/>
        <v/>
      </c>
      <c r="G290" s="26" t="str">
        <f t="shared" si="117"/>
        <v/>
      </c>
      <c r="W290" s="15"/>
      <c r="X290" s="15"/>
      <c r="Y290" s="15"/>
      <c r="Z290" s="15"/>
      <c r="AA290" s="15"/>
      <c r="AB290" s="15"/>
      <c r="AC290" s="15"/>
      <c r="AD290" s="15"/>
      <c r="AE290" s="15"/>
      <c r="AF290" s="35"/>
      <c r="AG290" s="36"/>
      <c r="AH290" s="15"/>
      <c r="AI290" s="15"/>
      <c r="AJ290" s="15"/>
    </row>
    <row r="291" spans="1:36" x14ac:dyDescent="0.25">
      <c r="A291" s="3">
        <v>82</v>
      </c>
      <c r="B291" s="105" t="s">
        <v>120</v>
      </c>
      <c r="C291" s="32" t="str">
        <f t="shared" si="115"/>
        <v/>
      </c>
      <c r="D291" s="33" t="str">
        <f t="shared" si="122"/>
        <v/>
      </c>
      <c r="E291" s="26" t="str">
        <f t="shared" si="117"/>
        <v/>
      </c>
      <c r="F291" s="26" t="str">
        <f t="shared" si="117"/>
        <v/>
      </c>
      <c r="G291" s="26" t="str">
        <f t="shared" si="117"/>
        <v/>
      </c>
      <c r="W291" s="15"/>
      <c r="X291" s="15"/>
      <c r="Y291" s="15"/>
      <c r="Z291" s="15"/>
      <c r="AA291" s="15"/>
      <c r="AB291" s="15"/>
      <c r="AC291" s="15"/>
      <c r="AD291" s="15"/>
      <c r="AE291" s="15"/>
      <c r="AF291" s="35"/>
      <c r="AG291" s="36"/>
      <c r="AH291" s="15"/>
      <c r="AI291" s="15"/>
      <c r="AJ291" s="15"/>
    </row>
    <row r="292" spans="1:36" x14ac:dyDescent="0.25">
      <c r="A292" s="3">
        <v>83</v>
      </c>
      <c r="B292" s="105" t="s">
        <v>121</v>
      </c>
      <c r="C292" s="32" t="str">
        <f t="shared" si="115"/>
        <v/>
      </c>
      <c r="D292" s="33" t="str">
        <f t="shared" si="122"/>
        <v/>
      </c>
      <c r="E292" s="26" t="str">
        <f t="shared" si="117"/>
        <v/>
      </c>
      <c r="F292" s="26" t="str">
        <f t="shared" si="117"/>
        <v/>
      </c>
      <c r="G292" s="26" t="str">
        <f t="shared" si="117"/>
        <v/>
      </c>
      <c r="W292" s="15"/>
      <c r="X292" s="15"/>
      <c r="Y292" s="15"/>
      <c r="Z292" s="15"/>
      <c r="AA292" s="15"/>
      <c r="AB292" s="15"/>
      <c r="AC292" s="15"/>
      <c r="AD292" s="15"/>
      <c r="AE292" s="15"/>
      <c r="AF292" s="35"/>
      <c r="AG292" s="36"/>
      <c r="AH292" s="15"/>
      <c r="AI292" s="15"/>
      <c r="AJ292" s="15"/>
    </row>
    <row r="293" spans="1:36" x14ac:dyDescent="0.25">
      <c r="A293" s="3">
        <v>84</v>
      </c>
      <c r="B293" s="105" t="s">
        <v>122</v>
      </c>
      <c r="C293" s="32" t="str">
        <f t="shared" si="115"/>
        <v/>
      </c>
      <c r="D293" s="33" t="str">
        <f t="shared" si="122"/>
        <v/>
      </c>
      <c r="E293" s="26" t="str">
        <f t="shared" si="117"/>
        <v/>
      </c>
      <c r="F293" s="26" t="str">
        <f t="shared" si="117"/>
        <v/>
      </c>
      <c r="G293" s="26" t="str">
        <f t="shared" si="117"/>
        <v/>
      </c>
      <c r="W293" s="15"/>
      <c r="X293" s="15"/>
      <c r="Y293" s="15"/>
      <c r="Z293" s="15"/>
      <c r="AA293" s="15"/>
      <c r="AB293" s="15"/>
      <c r="AC293" s="15"/>
      <c r="AD293" s="15"/>
      <c r="AE293" s="15"/>
      <c r="AF293" s="35"/>
      <c r="AG293" s="36"/>
      <c r="AH293" s="15"/>
      <c r="AI293" s="15"/>
      <c r="AJ293" s="15"/>
    </row>
    <row r="294" spans="1:36" x14ac:dyDescent="0.25">
      <c r="A294" s="3">
        <v>85</v>
      </c>
      <c r="B294" s="105" t="s">
        <v>123</v>
      </c>
      <c r="C294" s="32" t="str">
        <f t="shared" si="115"/>
        <v/>
      </c>
      <c r="D294" s="33" t="str">
        <f t="shared" si="122"/>
        <v/>
      </c>
      <c r="E294" s="26" t="str">
        <f t="shared" si="117"/>
        <v/>
      </c>
      <c r="F294" s="26" t="str">
        <f t="shared" si="117"/>
        <v/>
      </c>
      <c r="G294" s="26" t="str">
        <f t="shared" si="117"/>
        <v/>
      </c>
      <c r="W294" s="15"/>
      <c r="X294" s="15"/>
      <c r="Y294" s="15"/>
      <c r="Z294" s="15"/>
      <c r="AA294" s="15"/>
      <c r="AB294" s="15"/>
      <c r="AC294" s="15"/>
      <c r="AD294" s="15"/>
      <c r="AE294" s="15"/>
      <c r="AF294" s="35"/>
      <c r="AG294" s="36"/>
      <c r="AH294" s="15"/>
      <c r="AI294" s="15"/>
      <c r="AJ294" s="15"/>
    </row>
    <row r="295" spans="1:36" x14ac:dyDescent="0.25">
      <c r="A295" s="3">
        <v>86</v>
      </c>
      <c r="B295" s="105" t="s">
        <v>124</v>
      </c>
      <c r="C295" s="32" t="str">
        <f t="shared" si="115"/>
        <v/>
      </c>
      <c r="D295" s="33" t="str">
        <f t="shared" si="122"/>
        <v/>
      </c>
      <c r="E295" s="26" t="str">
        <f t="shared" si="117"/>
        <v/>
      </c>
      <c r="F295" s="26" t="str">
        <f t="shared" si="117"/>
        <v/>
      </c>
      <c r="G295" s="26" t="str">
        <f t="shared" si="117"/>
        <v/>
      </c>
      <c r="W295" s="15"/>
      <c r="X295" s="15"/>
      <c r="Y295" s="15"/>
      <c r="Z295" s="15"/>
      <c r="AA295" s="15"/>
      <c r="AB295" s="15"/>
      <c r="AC295" s="15"/>
      <c r="AD295" s="15"/>
      <c r="AE295" s="15"/>
      <c r="AF295" s="35"/>
      <c r="AG295" s="36"/>
      <c r="AH295" s="15"/>
      <c r="AI295" s="15"/>
      <c r="AJ295" s="15"/>
    </row>
    <row r="296" spans="1:36" x14ac:dyDescent="0.25">
      <c r="A296" s="3">
        <v>87</v>
      </c>
      <c r="B296" s="105" t="s">
        <v>125</v>
      </c>
      <c r="C296" s="32" t="str">
        <f t="shared" si="115"/>
        <v/>
      </c>
      <c r="D296" s="33" t="str">
        <f t="shared" si="122"/>
        <v/>
      </c>
      <c r="E296" s="26" t="str">
        <f t="shared" si="117"/>
        <v/>
      </c>
      <c r="F296" s="26" t="str">
        <f t="shared" si="117"/>
        <v/>
      </c>
      <c r="G296" s="26" t="str">
        <f t="shared" si="117"/>
        <v/>
      </c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5"/>
      <c r="AG296" s="36"/>
      <c r="AH296" s="15"/>
      <c r="AI296" s="15"/>
      <c r="AJ296" s="15"/>
    </row>
    <row r="297" spans="1:36" x14ac:dyDescent="0.25">
      <c r="A297" s="3">
        <v>88</v>
      </c>
      <c r="B297" s="105" t="s">
        <v>126</v>
      </c>
      <c r="C297" s="32" t="str">
        <f t="shared" si="115"/>
        <v/>
      </c>
      <c r="D297" s="33" t="str">
        <f t="shared" si="122"/>
        <v/>
      </c>
      <c r="E297" s="26" t="str">
        <f t="shared" si="117"/>
        <v/>
      </c>
      <c r="F297" s="26" t="str">
        <f t="shared" si="117"/>
        <v/>
      </c>
      <c r="G297" s="26" t="str">
        <f t="shared" si="117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5"/>
      <c r="AG297" s="36"/>
      <c r="AH297" s="15"/>
      <c r="AI297" s="15"/>
      <c r="AJ297" s="15"/>
    </row>
    <row r="298" spans="1:36" x14ac:dyDescent="0.25">
      <c r="A298" s="3">
        <v>89</v>
      </c>
      <c r="B298" s="105" t="s">
        <v>127</v>
      </c>
      <c r="C298" s="32" t="str">
        <f t="shared" si="115"/>
        <v/>
      </c>
      <c r="D298" s="33" t="str">
        <f t="shared" si="122"/>
        <v/>
      </c>
      <c r="E298" s="26" t="str">
        <f t="shared" si="117"/>
        <v/>
      </c>
      <c r="F298" s="26" t="str">
        <f t="shared" si="117"/>
        <v/>
      </c>
      <c r="G298" s="26" t="str">
        <f t="shared" si="117"/>
        <v/>
      </c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F298" s="13"/>
      <c r="AG298" s="14"/>
    </row>
    <row r="299" spans="1:36" x14ac:dyDescent="0.25">
      <c r="A299" s="3">
        <v>90</v>
      </c>
      <c r="B299" s="105" t="s">
        <v>128</v>
      </c>
      <c r="C299" s="32" t="str">
        <f t="shared" si="115"/>
        <v/>
      </c>
      <c r="D299" s="33" t="str">
        <f t="shared" si="122"/>
        <v/>
      </c>
      <c r="E299" s="26" t="str">
        <f t="shared" si="117"/>
        <v/>
      </c>
      <c r="F299" s="26" t="str">
        <f t="shared" si="117"/>
        <v/>
      </c>
      <c r="G299" s="26" t="str">
        <f t="shared" si="117"/>
        <v/>
      </c>
      <c r="I299" s="162" t="str">
        <f>CONCATENATE("COMPOSIZIONE DELLE IMPRESE FEMMINILI PER SETTORE - (aggregrazioni)",D260)</f>
        <v>COMPOSIZIONE DELLE IMPRESE FEMMINILI PER SETTORE - (aggregrazioni)</v>
      </c>
      <c r="J299" s="163">
        <f>+$E$210</f>
        <v>0</v>
      </c>
      <c r="K299" s="163" t="str">
        <f>+$F$210</f>
        <v/>
      </c>
      <c r="L299" s="163" t="str">
        <f>+$G$210</f>
        <v/>
      </c>
      <c r="M299" s="39"/>
      <c r="N299" s="161"/>
      <c r="O299" s="39"/>
      <c r="P299" s="39"/>
      <c r="Q299" s="162" t="str">
        <f>CONCATENATE("COMPOSIZIONE DELLE IMPRESE NON FEMMINILI PER SETTORE - (aggregrazioni) ",D306)</f>
        <v xml:space="preserve">COMPOSIZIONE DELLE IMPRESE NON FEMMINILI PER SETTORE - (aggregrazioni) </v>
      </c>
      <c r="R299" s="163">
        <f>+$E$210</f>
        <v>0</v>
      </c>
      <c r="S299" s="163" t="str">
        <f>+$F$210</f>
        <v/>
      </c>
      <c r="T299" s="163" t="str">
        <f>+$G$210</f>
        <v/>
      </c>
      <c r="U299" s="167"/>
      <c r="V299" s="162" t="str">
        <f>CONCATENATE("COMPOSIZIONE DELLE IMPRESE (TOTALI) PER SETTORE - (aggregrazioni) ",D330)</f>
        <v xml:space="preserve">COMPOSIZIONE DELLE IMPRESE (TOTALI) PER SETTORE - (aggregrazioni) </v>
      </c>
      <c r="W299" s="163">
        <f>+$E$210</f>
        <v>0</v>
      </c>
      <c r="X299" s="163" t="str">
        <f>+$F$210</f>
        <v/>
      </c>
      <c r="Y299" s="163" t="str">
        <f>+$G$210</f>
        <v/>
      </c>
      <c r="Z299" s="167"/>
      <c r="AF299" s="13"/>
      <c r="AG299" s="14"/>
    </row>
    <row r="300" spans="1:36" x14ac:dyDescent="0.25">
      <c r="A300" s="3">
        <v>91</v>
      </c>
      <c r="B300" s="105" t="s">
        <v>129</v>
      </c>
      <c r="C300" s="32" t="str">
        <f t="shared" si="115"/>
        <v/>
      </c>
      <c r="D300" s="33" t="str">
        <f t="shared" si="122"/>
        <v/>
      </c>
      <c r="E300" s="26" t="str">
        <f t="shared" si="117"/>
        <v/>
      </c>
      <c r="F300" s="26" t="str">
        <f t="shared" si="117"/>
        <v/>
      </c>
      <c r="G300" s="26" t="str">
        <f t="shared" si="117"/>
        <v/>
      </c>
      <c r="I300" s="162" t="s">
        <v>177</v>
      </c>
      <c r="J300" s="164" t="e">
        <f>+(E260/E$282)</f>
        <v>#VALUE!</v>
      </c>
      <c r="K300" s="164" t="e">
        <f>+(F260/F$282)</f>
        <v>#VALUE!</v>
      </c>
      <c r="L300" s="164" t="e">
        <f>+(G260/G$282)</f>
        <v>#VALUE!</v>
      </c>
      <c r="M300" s="165"/>
      <c r="N300" s="161"/>
      <c r="O300" s="161"/>
      <c r="P300" s="161"/>
      <c r="Q300" s="162" t="s">
        <v>177</v>
      </c>
      <c r="R300" s="164" t="e">
        <f>+(E284/E$306)</f>
        <v>#VALUE!</v>
      </c>
      <c r="S300" s="164" t="e">
        <f t="shared" ref="S300:T300" si="123">+(F284/F$306)</f>
        <v>#VALUE!</v>
      </c>
      <c r="T300" s="164" t="e">
        <f t="shared" si="123"/>
        <v>#VALUE!</v>
      </c>
      <c r="U300" s="167"/>
      <c r="V300" s="162" t="s">
        <v>177</v>
      </c>
      <c r="W300" s="164" t="e">
        <f>+E308/E$330</f>
        <v>#VALUE!</v>
      </c>
      <c r="X300" s="164" t="e">
        <f t="shared" ref="X300:Y300" si="124">+F308/F$330</f>
        <v>#VALUE!</v>
      </c>
      <c r="Y300" s="164" t="e">
        <f t="shared" si="124"/>
        <v>#VALUE!</v>
      </c>
      <c r="Z300" s="167"/>
      <c r="AF300" s="13"/>
      <c r="AG300" s="14"/>
    </row>
    <row r="301" spans="1:36" x14ac:dyDescent="0.25">
      <c r="A301" s="3">
        <v>92</v>
      </c>
      <c r="B301" s="105" t="s">
        <v>130</v>
      </c>
      <c r="C301" s="32" t="str">
        <f t="shared" si="115"/>
        <v/>
      </c>
      <c r="D301" s="33" t="str">
        <f t="shared" si="122"/>
        <v/>
      </c>
      <c r="E301" s="26" t="str">
        <f t="shared" si="117"/>
        <v/>
      </c>
      <c r="F301" s="26" t="str">
        <f t="shared" si="117"/>
        <v/>
      </c>
      <c r="G301" s="26" t="str">
        <f t="shared" si="117"/>
        <v/>
      </c>
      <c r="I301" s="162" t="s">
        <v>178</v>
      </c>
      <c r="J301" s="164" t="e">
        <f>+((E261+E262+E263+E264)/E$282)</f>
        <v>#VALUE!</v>
      </c>
      <c r="K301" s="164" t="e">
        <f>+((F261+F262+F263+F264)/F$282)</f>
        <v>#VALUE!</v>
      </c>
      <c r="L301" s="164" t="e">
        <f>+((G261+G262+G263+G264)/G$282)</f>
        <v>#VALUE!</v>
      </c>
      <c r="M301" s="165"/>
      <c r="N301" s="161"/>
      <c r="O301" s="161"/>
      <c r="P301" s="161"/>
      <c r="Q301" s="162" t="s">
        <v>178</v>
      </c>
      <c r="R301" s="164" t="e">
        <f>+((E285+E286+E287+E288)/E$306)</f>
        <v>#VALUE!</v>
      </c>
      <c r="S301" s="164" t="e">
        <f t="shared" ref="S301:T301" si="125">+((F285+F286+F287+F288)/F$306)</f>
        <v>#VALUE!</v>
      </c>
      <c r="T301" s="164" t="e">
        <f t="shared" si="125"/>
        <v>#VALUE!</v>
      </c>
      <c r="U301" s="167"/>
      <c r="V301" s="162" t="s">
        <v>178</v>
      </c>
      <c r="W301" s="164" t="e">
        <f>+(E309+E310+E311+E312)/E$330</f>
        <v>#VALUE!</v>
      </c>
      <c r="X301" s="164" t="e">
        <f t="shared" ref="X301:Y301" si="126">+(F309+F310+F311+F312)/F$330</f>
        <v>#VALUE!</v>
      </c>
      <c r="Y301" s="164" t="e">
        <f t="shared" si="126"/>
        <v>#VALUE!</v>
      </c>
      <c r="Z301" s="167"/>
      <c r="AF301" s="13"/>
      <c r="AG301" s="14"/>
    </row>
    <row r="302" spans="1:36" x14ac:dyDescent="0.25">
      <c r="A302" s="3">
        <v>93</v>
      </c>
      <c r="B302" s="105" t="s">
        <v>131</v>
      </c>
      <c r="C302" s="32" t="str">
        <f t="shared" ref="C302:C365" si="127">IF(E$210="","",HLOOKUP(C$210,$B$3:$AG$204,$A302,0))</f>
        <v/>
      </c>
      <c r="D302" s="33" t="str">
        <f t="shared" si="122"/>
        <v/>
      </c>
      <c r="E302" s="26" t="str">
        <f t="shared" si="117"/>
        <v/>
      </c>
      <c r="F302" s="26" t="str">
        <f t="shared" si="117"/>
        <v/>
      </c>
      <c r="G302" s="26" t="str">
        <f t="shared" si="117"/>
        <v/>
      </c>
      <c r="I302" s="162" t="s">
        <v>43</v>
      </c>
      <c r="J302" s="164" t="e">
        <f>+(E265/E$282)</f>
        <v>#VALUE!</v>
      </c>
      <c r="K302" s="164" t="e">
        <f>+(F265/F$282)</f>
        <v>#VALUE!</v>
      </c>
      <c r="L302" s="164" t="e">
        <f>+(G265/G$282)</f>
        <v>#VALUE!</v>
      </c>
      <c r="M302" s="165"/>
      <c r="N302" s="161"/>
      <c r="O302" s="161"/>
      <c r="P302" s="161"/>
      <c r="Q302" s="162" t="s">
        <v>43</v>
      </c>
      <c r="R302" s="164" t="e">
        <f>+(E289/E$306)</f>
        <v>#VALUE!</v>
      </c>
      <c r="S302" s="164" t="e">
        <f t="shared" ref="S302:T302" si="128">+(F289/F$306)</f>
        <v>#VALUE!</v>
      </c>
      <c r="T302" s="164" t="e">
        <f t="shared" si="128"/>
        <v>#VALUE!</v>
      </c>
      <c r="U302" s="167"/>
      <c r="V302" s="162" t="s">
        <v>43</v>
      </c>
      <c r="W302" s="164" t="e">
        <f>+E313/E$330</f>
        <v>#VALUE!</v>
      </c>
      <c r="X302" s="164" t="e">
        <f t="shared" ref="X302:Y302" si="129">+F313/F$330</f>
        <v>#VALUE!</v>
      </c>
      <c r="Y302" s="164" t="e">
        <f t="shared" si="129"/>
        <v>#VALUE!</v>
      </c>
      <c r="Z302" s="167"/>
      <c r="AF302" s="13"/>
      <c r="AG302" s="14"/>
    </row>
    <row r="303" spans="1:36" x14ac:dyDescent="0.25">
      <c r="A303" s="3">
        <v>94</v>
      </c>
      <c r="B303" s="105" t="s">
        <v>132</v>
      </c>
      <c r="C303" s="32" t="str">
        <f t="shared" si="127"/>
        <v/>
      </c>
      <c r="D303" s="33" t="str">
        <f t="shared" si="122"/>
        <v/>
      </c>
      <c r="E303" s="26" t="str">
        <f t="shared" si="117"/>
        <v/>
      </c>
      <c r="F303" s="26" t="str">
        <f t="shared" si="117"/>
        <v/>
      </c>
      <c r="G303" s="26" t="str">
        <f t="shared" si="117"/>
        <v/>
      </c>
      <c r="I303" s="162" t="s">
        <v>179</v>
      </c>
      <c r="J303" s="164" t="e">
        <f>+((E266+E268)/E$282)</f>
        <v>#VALUE!</v>
      </c>
      <c r="K303" s="164" t="e">
        <f>+((F266+F268)/F$282)</f>
        <v>#VALUE!</v>
      </c>
      <c r="L303" s="164" t="e">
        <f>+((G266+G268)/G$282)</f>
        <v>#VALUE!</v>
      </c>
      <c r="M303" s="165"/>
      <c r="N303" s="161"/>
      <c r="O303" s="161"/>
      <c r="P303" s="161"/>
      <c r="Q303" s="162" t="s">
        <v>179</v>
      </c>
      <c r="R303" s="164" t="e">
        <f>+((E290+E292)/E$306)</f>
        <v>#VALUE!</v>
      </c>
      <c r="S303" s="164" t="e">
        <f t="shared" ref="S303:T303" si="130">+((F290+F292)/F$306)</f>
        <v>#VALUE!</v>
      </c>
      <c r="T303" s="164" t="e">
        <f t="shared" si="130"/>
        <v>#VALUE!</v>
      </c>
      <c r="U303" s="167"/>
      <c r="V303" s="162" t="s">
        <v>179</v>
      </c>
      <c r="W303" s="164" t="e">
        <f>(E314+E316)/E$330</f>
        <v>#VALUE!</v>
      </c>
      <c r="X303" s="164" t="e">
        <f t="shared" ref="X303:Y303" si="131">(F314+F316)/F$330</f>
        <v>#VALUE!</v>
      </c>
      <c r="Y303" s="164" t="e">
        <f t="shared" si="131"/>
        <v>#VALUE!</v>
      </c>
      <c r="Z303" s="167"/>
      <c r="AF303" s="13"/>
      <c r="AG303" s="14"/>
    </row>
    <row r="304" spans="1:36" x14ac:dyDescent="0.25">
      <c r="A304" s="3">
        <v>95</v>
      </c>
      <c r="B304" s="105" t="s">
        <v>172</v>
      </c>
      <c r="C304" s="32" t="str">
        <f t="shared" si="127"/>
        <v/>
      </c>
      <c r="D304" s="33" t="str">
        <f t="shared" si="122"/>
        <v/>
      </c>
      <c r="E304" s="26" t="str">
        <f t="shared" si="117"/>
        <v/>
      </c>
      <c r="F304" s="26" t="str">
        <f t="shared" si="117"/>
        <v/>
      </c>
      <c r="G304" s="26" t="str">
        <f t="shared" si="117"/>
        <v/>
      </c>
      <c r="I304" s="162" t="s">
        <v>180</v>
      </c>
      <c r="J304" s="164" t="e">
        <f>+(SUM(E269:E280,E267))/E$282</f>
        <v>#VALUE!</v>
      </c>
      <c r="K304" s="164" t="e">
        <f>+(SUM(F269:F280,F267))/F$282</f>
        <v>#VALUE!</v>
      </c>
      <c r="L304" s="164" t="e">
        <f>+(SUM(G269:G280,G267))/G$282</f>
        <v>#VALUE!</v>
      </c>
      <c r="M304" s="165"/>
      <c r="N304" s="161"/>
      <c r="O304" s="161"/>
      <c r="P304" s="161"/>
      <c r="Q304" s="162" t="s">
        <v>180</v>
      </c>
      <c r="R304" s="164" t="e">
        <f>+((E291+E293+E294+E295+E296+E297+E298+E299+E300+E301+E302+E303+E304)/E$306)</f>
        <v>#VALUE!</v>
      </c>
      <c r="S304" s="164" t="e">
        <f t="shared" ref="S304:T304" si="132">+((F291+F293+F294+F295+F296+F297+F298+F299+F300+F301+F302+F303+F304)/F$306)</f>
        <v>#VALUE!</v>
      </c>
      <c r="T304" s="164" t="e">
        <f t="shared" si="132"/>
        <v>#VALUE!</v>
      </c>
      <c r="U304" s="167"/>
      <c r="V304" s="162" t="s">
        <v>180</v>
      </c>
      <c r="W304" s="164" t="e">
        <f>(E315+E317+E318+E319+E320+E321+E322+E323+E324+E325+E326+E327+E328)/E$330</f>
        <v>#VALUE!</v>
      </c>
      <c r="X304" s="164" t="e">
        <f t="shared" ref="X304:Y304" si="133">(F315+F317+F318+F319+F320+F321+F322+F323+F324+F325+F326+F327+F328)/F$330</f>
        <v>#VALUE!</v>
      </c>
      <c r="Y304" s="164" t="e">
        <f t="shared" si="133"/>
        <v>#VALUE!</v>
      </c>
      <c r="Z304" s="167"/>
      <c r="AF304" s="13"/>
      <c r="AG304" s="14"/>
    </row>
    <row r="305" spans="1:36" x14ac:dyDescent="0.25">
      <c r="A305" s="3">
        <v>96</v>
      </c>
      <c r="B305" s="105" t="s">
        <v>134</v>
      </c>
      <c r="C305" s="32" t="str">
        <f t="shared" si="127"/>
        <v/>
      </c>
      <c r="D305" s="33" t="str">
        <f t="shared" si="122"/>
        <v/>
      </c>
      <c r="E305" s="26" t="str">
        <f t="shared" si="117"/>
        <v/>
      </c>
      <c r="F305" s="26" t="str">
        <f t="shared" si="117"/>
        <v/>
      </c>
      <c r="G305" s="26" t="str">
        <f t="shared" si="117"/>
        <v/>
      </c>
      <c r="I305" s="162" t="s">
        <v>176</v>
      </c>
      <c r="J305" s="164" t="e">
        <f>+(E281/E$282)</f>
        <v>#VALUE!</v>
      </c>
      <c r="K305" s="164" t="e">
        <f>+(F281/F$282)</f>
        <v>#VALUE!</v>
      </c>
      <c r="L305" s="164" t="e">
        <f>+(G281/G$282)</f>
        <v>#VALUE!</v>
      </c>
      <c r="M305" s="165"/>
      <c r="N305" s="161"/>
      <c r="O305" s="161"/>
      <c r="P305" s="161"/>
      <c r="Q305" s="162" t="s">
        <v>176</v>
      </c>
      <c r="R305" s="164" t="e">
        <f>+(E305/E$306)</f>
        <v>#VALUE!</v>
      </c>
      <c r="S305" s="164" t="e">
        <f t="shared" ref="S305:T305" si="134">+(F305/F$306)</f>
        <v>#VALUE!</v>
      </c>
      <c r="T305" s="164" t="e">
        <f t="shared" si="134"/>
        <v>#VALUE!</v>
      </c>
      <c r="U305" s="167"/>
      <c r="V305" s="162" t="s">
        <v>176</v>
      </c>
      <c r="W305" s="164" t="e">
        <f>+E329/E$330</f>
        <v>#VALUE!</v>
      </c>
      <c r="X305" s="164" t="e">
        <f t="shared" ref="X305:Y305" si="135">+F329/F$330</f>
        <v>#VALUE!</v>
      </c>
      <c r="Y305" s="164" t="e">
        <f t="shared" si="135"/>
        <v>#VALUE!</v>
      </c>
      <c r="Z305" s="167"/>
      <c r="AF305" s="13"/>
      <c r="AG305" s="14"/>
    </row>
    <row r="306" spans="1:36" x14ac:dyDescent="0.25">
      <c r="A306" s="3">
        <v>97</v>
      </c>
      <c r="B306" s="110" t="s">
        <v>88</v>
      </c>
      <c r="C306" s="118" t="str">
        <f t="shared" si="127"/>
        <v/>
      </c>
      <c r="D306" s="119" t="str">
        <f t="shared" si="122"/>
        <v/>
      </c>
      <c r="E306" s="120" t="str">
        <f t="shared" si="117"/>
        <v/>
      </c>
      <c r="F306" s="120" t="str">
        <f t="shared" si="117"/>
        <v/>
      </c>
      <c r="G306" s="120" t="str">
        <f t="shared" si="117"/>
        <v/>
      </c>
      <c r="I306" s="162"/>
      <c r="J306" s="166" t="e">
        <f>SUM(J300:J305)</f>
        <v>#VALUE!</v>
      </c>
      <c r="K306" s="166" t="e">
        <f t="shared" ref="K306:L306" si="136">SUM(K300:K305)</f>
        <v>#VALUE!</v>
      </c>
      <c r="L306" s="166" t="e">
        <f t="shared" si="136"/>
        <v>#VALUE!</v>
      </c>
      <c r="M306" s="39"/>
      <c r="N306" s="161"/>
      <c r="O306" s="161"/>
      <c r="P306" s="161"/>
      <c r="Q306" s="162"/>
      <c r="R306" s="166" t="e">
        <f>SUM(R300:R305)</f>
        <v>#VALUE!</v>
      </c>
      <c r="S306" s="166" t="e">
        <f t="shared" ref="S306:T306" si="137">SUM(S300:S305)</f>
        <v>#VALUE!</v>
      </c>
      <c r="T306" s="166" t="e">
        <f t="shared" si="137"/>
        <v>#VALUE!</v>
      </c>
      <c r="U306" s="167"/>
      <c r="V306" s="162"/>
      <c r="W306" s="166" t="e">
        <f>SUM(W300:W305)</f>
        <v>#VALUE!</v>
      </c>
      <c r="X306" s="166" t="e">
        <f t="shared" ref="X306" si="138">SUM(X300:X305)</f>
        <v>#VALUE!</v>
      </c>
      <c r="Y306" s="166" t="e">
        <f t="shared" ref="Y306" si="139">SUM(Y300:Y305)</f>
        <v>#VALUE!</v>
      </c>
      <c r="Z306" s="167"/>
      <c r="AF306" s="13"/>
      <c r="AG306" s="14"/>
    </row>
    <row r="307" spans="1:36" ht="8.1" customHeight="1" x14ac:dyDescent="0.25">
      <c r="A307" s="3">
        <v>98</v>
      </c>
      <c r="B307" s="113"/>
      <c r="C307" s="117"/>
      <c r="D307" s="117"/>
      <c r="E307" s="121"/>
      <c r="F307" s="121"/>
      <c r="G307" s="12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39"/>
      <c r="U307" s="168"/>
      <c r="V307" s="168"/>
      <c r="W307" s="168"/>
      <c r="X307" s="168"/>
      <c r="Y307" s="168"/>
      <c r="Z307" s="168"/>
      <c r="AA307" s="15"/>
      <c r="AB307" s="15"/>
      <c r="AC307" s="15"/>
      <c r="AD307" s="15"/>
      <c r="AE307" s="15"/>
      <c r="AF307" s="35"/>
      <c r="AG307" s="36"/>
      <c r="AH307" s="15"/>
      <c r="AI307" s="15"/>
      <c r="AJ307" s="15"/>
    </row>
    <row r="308" spans="1:36" x14ac:dyDescent="0.25">
      <c r="A308" s="3">
        <v>99</v>
      </c>
      <c r="B308" s="105" t="s">
        <v>135</v>
      </c>
      <c r="C308" s="32" t="str">
        <f t="shared" si="127"/>
        <v/>
      </c>
      <c r="D308" s="33" t="str">
        <f t="shared" si="122"/>
        <v/>
      </c>
      <c r="E308" s="26" t="str">
        <f t="shared" si="117"/>
        <v/>
      </c>
      <c r="F308" s="26" t="str">
        <f t="shared" si="117"/>
        <v/>
      </c>
      <c r="G308" s="26" t="str">
        <f t="shared" si="117"/>
        <v/>
      </c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7"/>
      <c r="V308" s="167"/>
      <c r="W308" s="167"/>
      <c r="X308" s="167"/>
      <c r="Y308" s="167"/>
      <c r="Z308" s="167"/>
      <c r="AA308" s="148"/>
      <c r="AB308" s="149"/>
      <c r="AC308" s="152" t="s">
        <v>177</v>
      </c>
      <c r="AD308" s="150" t="s">
        <v>181</v>
      </c>
      <c r="AE308" s="151"/>
      <c r="AF308" s="13"/>
      <c r="AG308" s="14"/>
    </row>
    <row r="309" spans="1:36" x14ac:dyDescent="0.25">
      <c r="A309" s="3">
        <v>100</v>
      </c>
      <c r="B309" s="105" t="s">
        <v>136</v>
      </c>
      <c r="C309" s="32" t="str">
        <f t="shared" si="127"/>
        <v/>
      </c>
      <c r="D309" s="33" t="str">
        <f t="shared" si="122"/>
        <v/>
      </c>
      <c r="E309" s="26" t="str">
        <f t="shared" si="117"/>
        <v/>
      </c>
      <c r="F309" s="26" t="str">
        <f t="shared" si="117"/>
        <v/>
      </c>
      <c r="G309" s="26" t="str">
        <f t="shared" si="117"/>
        <v/>
      </c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48"/>
      <c r="AB309" s="149"/>
      <c r="AC309" s="152" t="s">
        <v>178</v>
      </c>
      <c r="AD309" s="150" t="s">
        <v>182</v>
      </c>
      <c r="AE309" s="151"/>
      <c r="AF309" s="13"/>
      <c r="AG309" s="14"/>
    </row>
    <row r="310" spans="1:36" x14ac:dyDescent="0.25">
      <c r="A310" s="3">
        <v>101</v>
      </c>
      <c r="B310" s="105" t="s">
        <v>137</v>
      </c>
      <c r="C310" s="32" t="str">
        <f t="shared" si="127"/>
        <v/>
      </c>
      <c r="D310" s="33" t="str">
        <f t="shared" si="122"/>
        <v/>
      </c>
      <c r="E310" s="26" t="str">
        <f t="shared" si="117"/>
        <v/>
      </c>
      <c r="F310" s="26" t="str">
        <f t="shared" si="117"/>
        <v/>
      </c>
      <c r="G310" s="26" t="str">
        <f t="shared" si="117"/>
        <v/>
      </c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48"/>
      <c r="AB310" s="149"/>
      <c r="AC310" s="152" t="s">
        <v>43</v>
      </c>
      <c r="AD310" s="150" t="s">
        <v>175</v>
      </c>
      <c r="AE310" s="151"/>
      <c r="AF310" s="13"/>
      <c r="AG310" s="14"/>
    </row>
    <row r="311" spans="1:36" x14ac:dyDescent="0.25">
      <c r="A311" s="3">
        <v>102</v>
      </c>
      <c r="B311" s="105" t="s">
        <v>138</v>
      </c>
      <c r="C311" s="32" t="str">
        <f t="shared" si="127"/>
        <v/>
      </c>
      <c r="D311" s="33" t="str">
        <f t="shared" si="122"/>
        <v/>
      </c>
      <c r="E311" s="26" t="str">
        <f t="shared" si="117"/>
        <v/>
      </c>
      <c r="F311" s="26" t="str">
        <f t="shared" si="117"/>
        <v/>
      </c>
      <c r="G311" s="26" t="str">
        <f t="shared" si="117"/>
        <v/>
      </c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48"/>
      <c r="AB311" s="149"/>
      <c r="AC311" s="152" t="s">
        <v>179</v>
      </c>
      <c r="AD311" s="150" t="s">
        <v>183</v>
      </c>
      <c r="AE311" s="151"/>
      <c r="AF311" s="13"/>
      <c r="AG311" s="14"/>
    </row>
    <row r="312" spans="1:36" x14ac:dyDescent="0.25">
      <c r="A312" s="3">
        <v>103</v>
      </c>
      <c r="B312" s="105" t="s">
        <v>139</v>
      </c>
      <c r="C312" s="32" t="str">
        <f t="shared" si="127"/>
        <v/>
      </c>
      <c r="D312" s="33" t="str">
        <f t="shared" si="122"/>
        <v/>
      </c>
      <c r="E312" s="26" t="str">
        <f t="shared" si="117"/>
        <v/>
      </c>
      <c r="F312" s="26" t="str">
        <f t="shared" si="117"/>
        <v/>
      </c>
      <c r="G312" s="26" t="str">
        <f t="shared" si="117"/>
        <v/>
      </c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48"/>
      <c r="AB312" s="149"/>
      <c r="AC312" s="152" t="s">
        <v>180</v>
      </c>
      <c r="AD312" s="150" t="s">
        <v>184</v>
      </c>
      <c r="AE312" s="151"/>
      <c r="AF312" s="13"/>
      <c r="AG312" s="14"/>
    </row>
    <row r="313" spans="1:36" x14ac:dyDescent="0.25">
      <c r="A313" s="3">
        <v>104</v>
      </c>
      <c r="B313" s="105" t="s">
        <v>140</v>
      </c>
      <c r="C313" s="32" t="str">
        <f t="shared" si="127"/>
        <v/>
      </c>
      <c r="D313" s="33" t="str">
        <f t="shared" si="122"/>
        <v/>
      </c>
      <c r="E313" s="26" t="str">
        <f t="shared" si="117"/>
        <v/>
      </c>
      <c r="F313" s="26" t="str">
        <f t="shared" si="117"/>
        <v/>
      </c>
      <c r="G313" s="26" t="str">
        <f t="shared" si="117"/>
        <v/>
      </c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48"/>
      <c r="AB313" s="149"/>
      <c r="AC313" s="152" t="s">
        <v>176</v>
      </c>
      <c r="AD313" s="150" t="s">
        <v>185</v>
      </c>
      <c r="AE313" s="151"/>
      <c r="AF313" s="13"/>
      <c r="AG313" s="14"/>
    </row>
    <row r="314" spans="1:36" x14ac:dyDescent="0.25">
      <c r="A314" s="3">
        <v>105</v>
      </c>
      <c r="B314" s="105" t="s">
        <v>141</v>
      </c>
      <c r="C314" s="32" t="str">
        <f t="shared" si="127"/>
        <v/>
      </c>
      <c r="D314" s="33" t="str">
        <f t="shared" si="122"/>
        <v/>
      </c>
      <c r="E314" s="26" t="str">
        <f t="shared" si="117"/>
        <v/>
      </c>
      <c r="F314" s="26" t="str">
        <f t="shared" si="117"/>
        <v/>
      </c>
      <c r="G314" s="26" t="str">
        <f t="shared" si="117"/>
        <v/>
      </c>
      <c r="AF314" s="13"/>
      <c r="AG314" s="14"/>
    </row>
    <row r="315" spans="1:36" x14ac:dyDescent="0.25">
      <c r="A315" s="3">
        <v>106</v>
      </c>
      <c r="B315" s="105" t="s">
        <v>142</v>
      </c>
      <c r="C315" s="32" t="str">
        <f t="shared" si="127"/>
        <v/>
      </c>
      <c r="D315" s="33" t="str">
        <f t="shared" si="122"/>
        <v/>
      </c>
      <c r="E315" s="26" t="str">
        <f t="shared" ref="E315:G378" si="140">IF(E$210="","",HLOOKUP(E$210,$B$3:$AG$204,$A315,0))</f>
        <v/>
      </c>
      <c r="F315" s="26" t="str">
        <f t="shared" si="140"/>
        <v/>
      </c>
      <c r="G315" s="26" t="str">
        <f t="shared" si="140"/>
        <v/>
      </c>
      <c r="AF315" s="13"/>
      <c r="AG315" s="14"/>
    </row>
    <row r="316" spans="1:36" x14ac:dyDescent="0.25">
      <c r="A316" s="3">
        <v>107</v>
      </c>
      <c r="B316" s="105" t="s">
        <v>143</v>
      </c>
      <c r="C316" s="32" t="str">
        <f t="shared" si="127"/>
        <v/>
      </c>
      <c r="D316" s="33" t="str">
        <f t="shared" si="122"/>
        <v/>
      </c>
      <c r="E316" s="26" t="str">
        <f t="shared" si="140"/>
        <v/>
      </c>
      <c r="F316" s="26" t="str">
        <f t="shared" si="140"/>
        <v/>
      </c>
      <c r="G316" s="26" t="str">
        <f t="shared" si="140"/>
        <v/>
      </c>
      <c r="AF316" s="13"/>
      <c r="AG316" s="14"/>
    </row>
    <row r="317" spans="1:36" x14ac:dyDescent="0.25">
      <c r="A317" s="3">
        <v>108</v>
      </c>
      <c r="B317" s="105" t="s">
        <v>144</v>
      </c>
      <c r="C317" s="32" t="str">
        <f t="shared" si="127"/>
        <v/>
      </c>
      <c r="D317" s="33" t="str">
        <f t="shared" si="122"/>
        <v/>
      </c>
      <c r="E317" s="26" t="str">
        <f t="shared" si="140"/>
        <v/>
      </c>
      <c r="F317" s="26" t="str">
        <f t="shared" si="140"/>
        <v/>
      </c>
      <c r="G317" s="26" t="str">
        <f t="shared" si="140"/>
        <v/>
      </c>
      <c r="AF317" s="13"/>
      <c r="AG317" s="14"/>
    </row>
    <row r="318" spans="1:36" x14ac:dyDescent="0.25">
      <c r="A318" s="3">
        <v>109</v>
      </c>
      <c r="B318" s="105" t="s">
        <v>145</v>
      </c>
      <c r="C318" s="32" t="str">
        <f t="shared" si="127"/>
        <v/>
      </c>
      <c r="D318" s="33" t="str">
        <f t="shared" si="122"/>
        <v/>
      </c>
      <c r="E318" s="26" t="str">
        <f t="shared" si="140"/>
        <v/>
      </c>
      <c r="F318" s="26" t="str">
        <f t="shared" si="140"/>
        <v/>
      </c>
      <c r="G318" s="26" t="str">
        <f t="shared" si="140"/>
        <v/>
      </c>
      <c r="J318" s="153" t="str">
        <f>+CONCATENATE("DISTRIBUZIONE DELLE IMPRENDITRICI PER CLASSI DI ETA' - ",K318," - ",$D$339)</f>
        <v xml:space="preserve">DISTRIBUZIONE DELLE IMPRENDITRICI PER CLASSI DI ETA' - 0 - </v>
      </c>
      <c r="K318" s="155">
        <f>+E210</f>
        <v>0</v>
      </c>
      <c r="P318" s="153" t="str">
        <f>+CONCATENATE("DISTRIBUZIONE DELLE IMPRENDITRICI PER CLASSI DI ETA' - ",Q318," - ",$D$339)</f>
        <v xml:space="preserve">DISTRIBUZIONE DELLE IMPRENDITRICI PER CLASSI DI ETA' -  - </v>
      </c>
      <c r="Q318" s="155" t="str">
        <f>+F210</f>
        <v/>
      </c>
      <c r="V318" s="153" t="str">
        <f>+CONCATENATE("DISTRIBUZIONE DELLE IMPRENDITRICI PER CLASSI DI ETA' - ",W318," - ",$D$339)</f>
        <v xml:space="preserve">DISTRIBUZIONE DELLE IMPRENDITRICI PER CLASSI DI ETA' -  - </v>
      </c>
      <c r="W318" s="155" t="str">
        <f>+G210</f>
        <v/>
      </c>
      <c r="AF318" s="13"/>
      <c r="AG318" s="14"/>
    </row>
    <row r="319" spans="1:36" x14ac:dyDescent="0.25">
      <c r="A319" s="3">
        <v>110</v>
      </c>
      <c r="B319" s="105" t="s">
        <v>146</v>
      </c>
      <c r="C319" s="32" t="str">
        <f t="shared" si="127"/>
        <v/>
      </c>
      <c r="D319" s="33" t="str">
        <f t="shared" si="122"/>
        <v/>
      </c>
      <c r="E319" s="26" t="str">
        <f t="shared" si="140"/>
        <v/>
      </c>
      <c r="F319" s="26" t="str">
        <f t="shared" si="140"/>
        <v/>
      </c>
      <c r="G319" s="26" t="str">
        <f t="shared" si="140"/>
        <v/>
      </c>
      <c r="J319" s="153" t="s">
        <v>211</v>
      </c>
      <c r="K319" s="154" t="e">
        <f>+(E333+E334)/E$339</f>
        <v>#VALUE!</v>
      </c>
      <c r="P319" s="153" t="s">
        <v>211</v>
      </c>
      <c r="Q319" s="154" t="e">
        <f>+(F333+F334)/F$339</f>
        <v>#VALUE!</v>
      </c>
      <c r="V319" s="153" t="s">
        <v>211</v>
      </c>
      <c r="W319" s="154" t="e">
        <f>+(G333+G334)/G$339</f>
        <v>#VALUE!</v>
      </c>
      <c r="AF319" s="13"/>
      <c r="AG319" s="14"/>
    </row>
    <row r="320" spans="1:36" x14ac:dyDescent="0.25">
      <c r="A320" s="3">
        <v>111</v>
      </c>
      <c r="B320" s="105" t="s">
        <v>147</v>
      </c>
      <c r="C320" s="32" t="str">
        <f t="shared" si="127"/>
        <v/>
      </c>
      <c r="D320" s="33" t="str">
        <f t="shared" si="122"/>
        <v/>
      </c>
      <c r="E320" s="26" t="str">
        <f t="shared" si="140"/>
        <v/>
      </c>
      <c r="F320" s="26" t="str">
        <f t="shared" si="140"/>
        <v/>
      </c>
      <c r="G320" s="26" t="str">
        <f t="shared" si="140"/>
        <v/>
      </c>
      <c r="J320" s="153" t="s">
        <v>62</v>
      </c>
      <c r="K320" s="154" t="e">
        <f>+E335/E$339</f>
        <v>#VALUE!</v>
      </c>
      <c r="P320" s="153" t="s">
        <v>62</v>
      </c>
      <c r="Q320" s="154" t="e">
        <f>+F335/F$339</f>
        <v>#VALUE!</v>
      </c>
      <c r="V320" s="153" t="s">
        <v>62</v>
      </c>
      <c r="W320" s="154" t="e">
        <f>+G335/G$339</f>
        <v>#VALUE!</v>
      </c>
      <c r="AF320" s="13"/>
      <c r="AG320" s="14"/>
    </row>
    <row r="321" spans="1:33" x14ac:dyDescent="0.25">
      <c r="A321" s="3">
        <v>112</v>
      </c>
      <c r="B321" s="105" t="s">
        <v>148</v>
      </c>
      <c r="C321" s="32" t="str">
        <f t="shared" si="127"/>
        <v/>
      </c>
      <c r="D321" s="33" t="str">
        <f t="shared" si="122"/>
        <v/>
      </c>
      <c r="E321" s="26" t="str">
        <f t="shared" si="140"/>
        <v/>
      </c>
      <c r="F321" s="26" t="str">
        <f t="shared" si="140"/>
        <v/>
      </c>
      <c r="G321" s="26" t="str">
        <f t="shared" si="140"/>
        <v/>
      </c>
      <c r="J321" s="153" t="s">
        <v>63</v>
      </c>
      <c r="K321" s="154" t="e">
        <f>+E336/E$339</f>
        <v>#VALUE!</v>
      </c>
      <c r="P321" s="153" t="s">
        <v>63</v>
      </c>
      <c r="Q321" s="154" t="e">
        <f>+F336/F$339</f>
        <v>#VALUE!</v>
      </c>
      <c r="V321" s="153" t="s">
        <v>63</v>
      </c>
      <c r="W321" s="154" t="e">
        <f>+G336/G$339</f>
        <v>#VALUE!</v>
      </c>
      <c r="AF321" s="13"/>
      <c r="AG321" s="14"/>
    </row>
    <row r="322" spans="1:33" x14ac:dyDescent="0.25">
      <c r="A322" s="3">
        <v>113</v>
      </c>
      <c r="B322" s="105" t="s">
        <v>149</v>
      </c>
      <c r="C322" s="32" t="str">
        <f t="shared" si="127"/>
        <v/>
      </c>
      <c r="D322" s="33" t="str">
        <f t="shared" si="122"/>
        <v/>
      </c>
      <c r="E322" s="26" t="str">
        <f t="shared" si="140"/>
        <v/>
      </c>
      <c r="F322" s="26" t="str">
        <f t="shared" si="140"/>
        <v/>
      </c>
      <c r="G322" s="26" t="str">
        <f t="shared" si="140"/>
        <v/>
      </c>
      <c r="J322" s="153" t="s">
        <v>64</v>
      </c>
      <c r="K322" s="154" t="e">
        <f>+E337/E$339</f>
        <v>#VALUE!</v>
      </c>
      <c r="P322" s="153" t="s">
        <v>64</v>
      </c>
      <c r="Q322" s="154" t="e">
        <f>+F337/F$339</f>
        <v>#VALUE!</v>
      </c>
      <c r="V322" s="153" t="s">
        <v>64</v>
      </c>
      <c r="W322" s="154" t="e">
        <f>+G337/G$339</f>
        <v>#VALUE!</v>
      </c>
      <c r="AF322" s="13"/>
      <c r="AG322" s="14"/>
    </row>
    <row r="323" spans="1:33" x14ac:dyDescent="0.25">
      <c r="A323" s="3">
        <v>114</v>
      </c>
      <c r="B323" s="105" t="s">
        <v>150</v>
      </c>
      <c r="C323" s="32" t="str">
        <f t="shared" si="127"/>
        <v/>
      </c>
      <c r="D323" s="33" t="str">
        <f t="shared" si="122"/>
        <v/>
      </c>
      <c r="E323" s="26" t="str">
        <f t="shared" si="140"/>
        <v/>
      </c>
      <c r="F323" s="26" t="str">
        <f t="shared" si="140"/>
        <v/>
      </c>
      <c r="G323" s="26" t="str">
        <f t="shared" si="140"/>
        <v/>
      </c>
      <c r="J323" s="153" t="s">
        <v>65</v>
      </c>
      <c r="K323" s="156" t="e">
        <f>+E338/E$339</f>
        <v>#VALUE!</v>
      </c>
      <c r="P323" s="153" t="s">
        <v>65</v>
      </c>
      <c r="Q323" s="156" t="e">
        <f>+F338/F$339</f>
        <v>#VALUE!</v>
      </c>
      <c r="V323" s="153" t="s">
        <v>65</v>
      </c>
      <c r="W323" s="156" t="e">
        <f>+G338/G$339</f>
        <v>#VALUE!</v>
      </c>
      <c r="AF323" s="13"/>
      <c r="AG323" s="14"/>
    </row>
    <row r="324" spans="1:33" x14ac:dyDescent="0.25">
      <c r="A324" s="3">
        <v>115</v>
      </c>
      <c r="B324" s="105" t="s">
        <v>151</v>
      </c>
      <c r="C324" s="32" t="str">
        <f t="shared" si="127"/>
        <v/>
      </c>
      <c r="D324" s="33" t="str">
        <f t="shared" si="122"/>
        <v/>
      </c>
      <c r="E324" s="26" t="str">
        <f t="shared" si="140"/>
        <v/>
      </c>
      <c r="F324" s="26" t="str">
        <f t="shared" si="140"/>
        <v/>
      </c>
      <c r="G324" s="26" t="str">
        <f t="shared" si="140"/>
        <v/>
      </c>
      <c r="J324" s="153" t="s">
        <v>158</v>
      </c>
      <c r="K324" s="154" t="e">
        <f>SUM(K319:K323)</f>
        <v>#VALUE!</v>
      </c>
      <c r="P324" s="153" t="s">
        <v>158</v>
      </c>
      <c r="Q324" s="154" t="e">
        <f>SUM(Q319:Q323)</f>
        <v>#VALUE!</v>
      </c>
      <c r="V324" s="153" t="s">
        <v>158</v>
      </c>
      <c r="W324" s="154" t="e">
        <f>SUM(W319:W323)</f>
        <v>#VALUE!</v>
      </c>
      <c r="AF324" s="13"/>
      <c r="AG324" s="14"/>
    </row>
    <row r="325" spans="1:33" x14ac:dyDescent="0.25">
      <c r="A325" s="3">
        <v>116</v>
      </c>
      <c r="B325" s="105" t="s">
        <v>152</v>
      </c>
      <c r="C325" s="32" t="str">
        <f t="shared" si="127"/>
        <v/>
      </c>
      <c r="D325" s="33" t="str">
        <f t="shared" si="122"/>
        <v/>
      </c>
      <c r="E325" s="26" t="str">
        <f t="shared" si="140"/>
        <v/>
      </c>
      <c r="F325" s="26" t="str">
        <f t="shared" si="140"/>
        <v/>
      </c>
      <c r="G325" s="26" t="str">
        <f t="shared" si="140"/>
        <v/>
      </c>
      <c r="AF325" s="13"/>
      <c r="AG325" s="14"/>
    </row>
    <row r="326" spans="1:33" x14ac:dyDescent="0.25">
      <c r="A326" s="3">
        <v>117</v>
      </c>
      <c r="B326" s="105" t="s">
        <v>153</v>
      </c>
      <c r="C326" s="32" t="str">
        <f t="shared" si="127"/>
        <v/>
      </c>
      <c r="D326" s="33" t="str">
        <f t="shared" si="122"/>
        <v/>
      </c>
      <c r="E326" s="26" t="str">
        <f t="shared" si="140"/>
        <v/>
      </c>
      <c r="F326" s="26" t="str">
        <f t="shared" si="140"/>
        <v/>
      </c>
      <c r="G326" s="26" t="str">
        <f t="shared" si="140"/>
        <v/>
      </c>
      <c r="AF326" s="13"/>
      <c r="AG326" s="14"/>
    </row>
    <row r="327" spans="1:33" x14ac:dyDescent="0.25">
      <c r="A327" s="3">
        <v>118</v>
      </c>
      <c r="B327" s="105" t="s">
        <v>154</v>
      </c>
      <c r="C327" s="32" t="str">
        <f t="shared" si="127"/>
        <v/>
      </c>
      <c r="D327" s="33" t="str">
        <f t="shared" si="122"/>
        <v/>
      </c>
      <c r="E327" s="26" t="str">
        <f t="shared" si="140"/>
        <v/>
      </c>
      <c r="F327" s="26" t="str">
        <f t="shared" si="140"/>
        <v/>
      </c>
      <c r="G327" s="26" t="str">
        <f t="shared" si="140"/>
        <v/>
      </c>
      <c r="AF327" s="13"/>
      <c r="AG327" s="14"/>
    </row>
    <row r="328" spans="1:33" x14ac:dyDescent="0.25">
      <c r="A328" s="3">
        <v>119</v>
      </c>
      <c r="B328" s="105" t="s">
        <v>173</v>
      </c>
      <c r="C328" s="32" t="str">
        <f t="shared" si="127"/>
        <v/>
      </c>
      <c r="D328" s="33" t="str">
        <f t="shared" si="122"/>
        <v/>
      </c>
      <c r="E328" s="26" t="str">
        <f t="shared" si="140"/>
        <v/>
      </c>
      <c r="F328" s="26" t="str">
        <f t="shared" si="140"/>
        <v/>
      </c>
      <c r="G328" s="26" t="str">
        <f t="shared" si="140"/>
        <v/>
      </c>
      <c r="AF328" s="13"/>
      <c r="AG328" s="14"/>
    </row>
    <row r="329" spans="1:33" x14ac:dyDescent="0.25">
      <c r="A329" s="3">
        <v>120</v>
      </c>
      <c r="B329" s="105" t="s">
        <v>156</v>
      </c>
      <c r="C329" s="32" t="str">
        <f t="shared" si="127"/>
        <v/>
      </c>
      <c r="D329" s="33" t="str">
        <f t="shared" si="122"/>
        <v/>
      </c>
      <c r="E329" s="26" t="str">
        <f t="shared" si="140"/>
        <v/>
      </c>
      <c r="F329" s="26" t="str">
        <f t="shared" si="140"/>
        <v/>
      </c>
      <c r="G329" s="26" t="str">
        <f t="shared" si="140"/>
        <v/>
      </c>
      <c r="AF329" s="13"/>
      <c r="AG329" s="14"/>
    </row>
    <row r="330" spans="1:33" x14ac:dyDescent="0.25">
      <c r="A330" s="3">
        <v>121</v>
      </c>
      <c r="B330" s="110" t="s">
        <v>88</v>
      </c>
      <c r="C330" s="118" t="str">
        <f t="shared" si="127"/>
        <v/>
      </c>
      <c r="D330" s="119" t="str">
        <f t="shared" si="122"/>
        <v/>
      </c>
      <c r="E330" s="120" t="str">
        <f t="shared" si="140"/>
        <v/>
      </c>
      <c r="F330" s="120" t="str">
        <f t="shared" si="140"/>
        <v/>
      </c>
      <c r="G330" s="120" t="str">
        <f t="shared" si="140"/>
        <v/>
      </c>
      <c r="AF330" s="13"/>
      <c r="AG330" s="14"/>
    </row>
    <row r="331" spans="1:33" ht="15.75" thickBot="1" x14ac:dyDescent="0.3">
      <c r="A331" s="3">
        <v>122</v>
      </c>
      <c r="B331" s="56"/>
      <c r="C331" s="3"/>
      <c r="D331" s="3"/>
      <c r="E331" s="122"/>
      <c r="F331" s="122"/>
      <c r="G331" s="122"/>
      <c r="AF331" s="13"/>
      <c r="AG331" s="14"/>
    </row>
    <row r="332" spans="1:33" ht="15.75" thickBot="1" x14ac:dyDescent="0.3">
      <c r="A332" s="3">
        <v>123</v>
      </c>
      <c r="B332" s="49" t="s">
        <v>157</v>
      </c>
      <c r="C332" s="3"/>
      <c r="D332" s="3"/>
      <c r="E332" s="122"/>
      <c r="F332" s="122"/>
      <c r="G332" s="122"/>
      <c r="AF332" s="13"/>
      <c r="AG332" s="14"/>
    </row>
    <row r="333" spans="1:33" x14ac:dyDescent="0.25">
      <c r="A333" s="3">
        <v>124</v>
      </c>
      <c r="B333" s="52" t="s">
        <v>60</v>
      </c>
      <c r="C333" s="32" t="str">
        <f t="shared" si="127"/>
        <v/>
      </c>
      <c r="D333" s="33" t="str">
        <f t="shared" si="122"/>
        <v/>
      </c>
      <c r="E333" s="26" t="str">
        <f t="shared" si="140"/>
        <v/>
      </c>
      <c r="F333" s="26" t="str">
        <f t="shared" si="140"/>
        <v/>
      </c>
      <c r="G333" s="26" t="str">
        <f t="shared" si="140"/>
        <v/>
      </c>
      <c r="AF333" s="13"/>
      <c r="AG333" s="14"/>
    </row>
    <row r="334" spans="1:33" x14ac:dyDescent="0.25">
      <c r="A334" s="3">
        <v>125</v>
      </c>
      <c r="B334" s="59" t="s">
        <v>61</v>
      </c>
      <c r="C334" s="32" t="str">
        <f t="shared" si="127"/>
        <v/>
      </c>
      <c r="D334" s="33" t="str">
        <f t="shared" si="122"/>
        <v/>
      </c>
      <c r="E334" s="26" t="str">
        <f t="shared" si="140"/>
        <v/>
      </c>
      <c r="F334" s="26" t="str">
        <f t="shared" si="140"/>
        <v/>
      </c>
      <c r="G334" s="26" t="str">
        <f t="shared" si="140"/>
        <v/>
      </c>
      <c r="AF334" s="13"/>
      <c r="AG334" s="14"/>
    </row>
    <row r="335" spans="1:33" x14ac:dyDescent="0.25">
      <c r="A335" s="3">
        <v>126</v>
      </c>
      <c r="B335" s="59" t="s">
        <v>62</v>
      </c>
      <c r="C335" s="32" t="str">
        <f t="shared" si="127"/>
        <v/>
      </c>
      <c r="D335" s="33" t="str">
        <f t="shared" si="122"/>
        <v/>
      </c>
      <c r="E335" s="26" t="str">
        <f t="shared" si="140"/>
        <v/>
      </c>
      <c r="F335" s="26" t="str">
        <f t="shared" si="140"/>
        <v/>
      </c>
      <c r="G335" s="26" t="str">
        <f t="shared" si="140"/>
        <v/>
      </c>
      <c r="AF335" s="13"/>
      <c r="AG335" s="14"/>
    </row>
    <row r="336" spans="1:33" x14ac:dyDescent="0.25">
      <c r="A336" s="3">
        <v>127</v>
      </c>
      <c r="B336" s="59" t="s">
        <v>63</v>
      </c>
      <c r="C336" s="32" t="str">
        <f t="shared" si="127"/>
        <v/>
      </c>
      <c r="D336" s="33" t="str">
        <f t="shared" si="122"/>
        <v/>
      </c>
      <c r="E336" s="26" t="str">
        <f t="shared" si="140"/>
        <v/>
      </c>
      <c r="F336" s="26" t="str">
        <f t="shared" si="140"/>
        <v/>
      </c>
      <c r="G336" s="26" t="str">
        <f t="shared" si="140"/>
        <v/>
      </c>
      <c r="AF336" s="13"/>
      <c r="AG336" s="14"/>
    </row>
    <row r="337" spans="1:33" x14ac:dyDescent="0.25">
      <c r="A337" s="3">
        <v>128</v>
      </c>
      <c r="B337" s="59" t="s">
        <v>64</v>
      </c>
      <c r="C337" s="32" t="str">
        <f t="shared" si="127"/>
        <v/>
      </c>
      <c r="D337" s="33" t="str">
        <f t="shared" si="122"/>
        <v/>
      </c>
      <c r="E337" s="26" t="str">
        <f t="shared" si="140"/>
        <v/>
      </c>
      <c r="F337" s="26" t="str">
        <f t="shared" si="140"/>
        <v/>
      </c>
      <c r="G337" s="26" t="str">
        <f t="shared" si="140"/>
        <v/>
      </c>
      <c r="AF337" s="13"/>
      <c r="AG337" s="14"/>
    </row>
    <row r="338" spans="1:33" x14ac:dyDescent="0.25">
      <c r="A338" s="3">
        <v>129</v>
      </c>
      <c r="B338" s="59" t="s">
        <v>65</v>
      </c>
      <c r="C338" s="32" t="str">
        <f t="shared" si="127"/>
        <v/>
      </c>
      <c r="D338" s="33" t="str">
        <f t="shared" si="122"/>
        <v/>
      </c>
      <c r="E338" s="26" t="str">
        <f t="shared" si="140"/>
        <v/>
      </c>
      <c r="F338" s="26" t="str">
        <f t="shared" si="140"/>
        <v/>
      </c>
      <c r="G338" s="26" t="str">
        <f t="shared" si="140"/>
        <v/>
      </c>
      <c r="AF338" s="13"/>
      <c r="AG338" s="14"/>
    </row>
    <row r="339" spans="1:33" x14ac:dyDescent="0.25">
      <c r="A339" s="3">
        <v>130</v>
      </c>
      <c r="B339" s="98" t="s">
        <v>158</v>
      </c>
      <c r="C339" s="32" t="str">
        <f t="shared" si="127"/>
        <v/>
      </c>
      <c r="D339" s="33" t="str">
        <f t="shared" si="122"/>
        <v/>
      </c>
      <c r="E339" s="26" t="str">
        <f t="shared" si="140"/>
        <v/>
      </c>
      <c r="F339" s="26" t="str">
        <f t="shared" si="140"/>
        <v/>
      </c>
      <c r="G339" s="26" t="str">
        <f t="shared" si="140"/>
        <v/>
      </c>
      <c r="AF339" s="13"/>
      <c r="AG339" s="14"/>
    </row>
    <row r="340" spans="1:33" ht="15.75" thickBot="1" x14ac:dyDescent="0.3">
      <c r="A340" s="3">
        <v>131</v>
      </c>
      <c r="C340" s="3"/>
      <c r="D340" s="3"/>
      <c r="E340" s="122"/>
      <c r="F340" s="122"/>
      <c r="G340" s="122"/>
      <c r="AF340" s="13"/>
      <c r="AG340" s="14"/>
    </row>
    <row r="341" spans="1:33" ht="15.75" thickBot="1" x14ac:dyDescent="0.3">
      <c r="A341" s="3">
        <v>132</v>
      </c>
      <c r="B341" s="49" t="s">
        <v>159</v>
      </c>
      <c r="C341" s="3"/>
      <c r="D341" s="3"/>
      <c r="E341" s="122"/>
      <c r="F341" s="122"/>
      <c r="G341" s="122"/>
      <c r="J341" s="157" t="str">
        <f>+CONCATENATE("DISTRIBUZIONE DELLE IMPRENDITRICI PER CARICA RICOPERTA",D347)</f>
        <v>DISTRIBUZIONE DELLE IMPRENDITRICI PER CARICA RICOPERTA</v>
      </c>
      <c r="K341" s="159">
        <f>+E210</f>
        <v>0</v>
      </c>
      <c r="L341" s="159" t="str">
        <f t="shared" ref="L341:M341" si="141">+F210</f>
        <v/>
      </c>
      <c r="M341" s="159" t="str">
        <f t="shared" si="141"/>
        <v/>
      </c>
      <c r="AF341" s="13"/>
      <c r="AG341" s="14"/>
    </row>
    <row r="342" spans="1:33" x14ac:dyDescent="0.25">
      <c r="A342" s="3">
        <v>133</v>
      </c>
      <c r="B342" s="52" t="s">
        <v>66</v>
      </c>
      <c r="C342" s="32" t="str">
        <f t="shared" si="127"/>
        <v/>
      </c>
      <c r="D342" s="33" t="str">
        <f t="shared" ref="D342:D404" si="142">IF(E$210="","",HLOOKUP(D$210,$B$3:$AG$204,$A342,0))</f>
        <v/>
      </c>
      <c r="E342" s="26" t="str">
        <f t="shared" si="140"/>
        <v/>
      </c>
      <c r="F342" s="26" t="str">
        <f t="shared" si="140"/>
        <v/>
      </c>
      <c r="G342" s="26" t="str">
        <f t="shared" si="140"/>
        <v/>
      </c>
      <c r="J342" s="157" t="s">
        <v>212</v>
      </c>
      <c r="K342" s="158" t="e">
        <f>+E342/E$347</f>
        <v>#VALUE!</v>
      </c>
      <c r="L342" s="158" t="e">
        <f t="shared" ref="L342:M346" si="143">+F342/F$347</f>
        <v>#VALUE!</v>
      </c>
      <c r="M342" s="158" t="e">
        <f t="shared" si="143"/>
        <v>#VALUE!</v>
      </c>
      <c r="AF342" s="13"/>
      <c r="AG342" s="14"/>
    </row>
    <row r="343" spans="1:33" x14ac:dyDescent="0.25">
      <c r="A343" s="3">
        <v>134</v>
      </c>
      <c r="B343" s="59" t="s">
        <v>67</v>
      </c>
      <c r="C343" s="32" t="str">
        <f t="shared" si="127"/>
        <v/>
      </c>
      <c r="D343" s="33" t="str">
        <f t="shared" si="142"/>
        <v/>
      </c>
      <c r="E343" s="26" t="str">
        <f t="shared" si="140"/>
        <v/>
      </c>
      <c r="F343" s="26" t="str">
        <f t="shared" si="140"/>
        <v/>
      </c>
      <c r="G343" s="26" t="str">
        <f t="shared" si="140"/>
        <v/>
      </c>
      <c r="J343" s="157" t="s">
        <v>213</v>
      </c>
      <c r="K343" s="158" t="e">
        <f t="shared" ref="K343:K346" si="144">+E343/E$347</f>
        <v>#VALUE!</v>
      </c>
      <c r="L343" s="158" t="e">
        <f t="shared" si="143"/>
        <v>#VALUE!</v>
      </c>
      <c r="M343" s="158" t="e">
        <f t="shared" si="143"/>
        <v>#VALUE!</v>
      </c>
      <c r="AF343" s="13"/>
      <c r="AG343" s="14"/>
    </row>
    <row r="344" spans="1:33" x14ac:dyDescent="0.25">
      <c r="A344" s="3">
        <v>135</v>
      </c>
      <c r="B344" s="59" t="s">
        <v>68</v>
      </c>
      <c r="C344" s="32" t="str">
        <f t="shared" si="127"/>
        <v/>
      </c>
      <c r="D344" s="33" t="str">
        <f t="shared" si="142"/>
        <v/>
      </c>
      <c r="E344" s="26" t="str">
        <f t="shared" si="140"/>
        <v/>
      </c>
      <c r="F344" s="26" t="str">
        <f t="shared" si="140"/>
        <v/>
      </c>
      <c r="G344" s="26" t="str">
        <f t="shared" si="140"/>
        <v/>
      </c>
      <c r="J344" s="157" t="s">
        <v>214</v>
      </c>
      <c r="K344" s="158" t="e">
        <f t="shared" si="144"/>
        <v>#VALUE!</v>
      </c>
      <c r="L344" s="158" t="e">
        <f t="shared" si="143"/>
        <v>#VALUE!</v>
      </c>
      <c r="M344" s="158" t="e">
        <f t="shared" si="143"/>
        <v>#VALUE!</v>
      </c>
      <c r="AF344" s="13"/>
      <c r="AG344" s="14"/>
    </row>
    <row r="345" spans="1:33" x14ac:dyDescent="0.25">
      <c r="A345" s="3">
        <v>136</v>
      </c>
      <c r="B345" s="59" t="s">
        <v>69</v>
      </c>
      <c r="C345" s="32" t="str">
        <f t="shared" si="127"/>
        <v/>
      </c>
      <c r="D345" s="33" t="str">
        <f t="shared" si="142"/>
        <v/>
      </c>
      <c r="E345" s="26" t="str">
        <f t="shared" si="140"/>
        <v/>
      </c>
      <c r="F345" s="26" t="str">
        <f t="shared" si="140"/>
        <v/>
      </c>
      <c r="G345" s="26" t="str">
        <f t="shared" si="140"/>
        <v/>
      </c>
      <c r="J345" s="157" t="s">
        <v>215</v>
      </c>
      <c r="K345" s="158" t="e">
        <f t="shared" si="144"/>
        <v>#VALUE!</v>
      </c>
      <c r="L345" s="158" t="e">
        <f t="shared" si="143"/>
        <v>#VALUE!</v>
      </c>
      <c r="M345" s="158" t="e">
        <f t="shared" si="143"/>
        <v>#VALUE!</v>
      </c>
      <c r="AF345" s="13"/>
      <c r="AG345" s="14"/>
    </row>
    <row r="346" spans="1:33" x14ac:dyDescent="0.25">
      <c r="A346" s="3">
        <v>137</v>
      </c>
      <c r="B346" s="59" t="s">
        <v>70</v>
      </c>
      <c r="C346" s="32" t="str">
        <f t="shared" si="127"/>
        <v/>
      </c>
      <c r="D346" s="33" t="str">
        <f t="shared" si="142"/>
        <v/>
      </c>
      <c r="E346" s="26" t="str">
        <f t="shared" si="140"/>
        <v/>
      </c>
      <c r="F346" s="26" t="str">
        <f t="shared" si="140"/>
        <v/>
      </c>
      <c r="G346" s="26" t="str">
        <f t="shared" si="140"/>
        <v/>
      </c>
      <c r="J346" s="157" t="s">
        <v>70</v>
      </c>
      <c r="K346" s="158" t="e">
        <f t="shared" si="144"/>
        <v>#VALUE!</v>
      </c>
      <c r="L346" s="158" t="e">
        <f t="shared" si="143"/>
        <v>#VALUE!</v>
      </c>
      <c r="M346" s="158" t="e">
        <f t="shared" si="143"/>
        <v>#VALUE!</v>
      </c>
      <c r="AF346" s="13"/>
      <c r="AG346" s="14"/>
    </row>
    <row r="347" spans="1:33" x14ac:dyDescent="0.25">
      <c r="A347" s="3">
        <v>138</v>
      </c>
      <c r="B347" s="98" t="s">
        <v>158</v>
      </c>
      <c r="C347" s="32" t="str">
        <f t="shared" si="127"/>
        <v/>
      </c>
      <c r="D347" s="33" t="str">
        <f t="shared" si="142"/>
        <v/>
      </c>
      <c r="E347" s="26" t="str">
        <f t="shared" si="140"/>
        <v/>
      </c>
      <c r="F347" s="26" t="str">
        <f t="shared" si="140"/>
        <v/>
      </c>
      <c r="G347" s="26" t="str">
        <f t="shared" si="140"/>
        <v/>
      </c>
      <c r="K347" s="160" t="e">
        <f>SUM(K342:K346)</f>
        <v>#VALUE!</v>
      </c>
      <c r="L347" s="160" t="e">
        <f t="shared" ref="L347:M347" si="145">SUM(L342:L346)</f>
        <v>#VALUE!</v>
      </c>
      <c r="M347" s="160" t="e">
        <f t="shared" si="145"/>
        <v>#VALUE!</v>
      </c>
      <c r="AF347" s="13"/>
      <c r="AG347" s="14"/>
    </row>
    <row r="348" spans="1:33" hidden="1" x14ac:dyDescent="0.25">
      <c r="A348" s="3">
        <v>139</v>
      </c>
      <c r="B348" s="86"/>
      <c r="C348" s="32" t="str">
        <f t="shared" si="127"/>
        <v/>
      </c>
      <c r="D348" s="33" t="str">
        <f t="shared" si="142"/>
        <v/>
      </c>
      <c r="E348" s="74" t="str">
        <f t="shared" si="140"/>
        <v/>
      </c>
      <c r="F348" s="74" t="str">
        <f t="shared" si="140"/>
        <v/>
      </c>
      <c r="G348" s="74" t="str">
        <f t="shared" si="140"/>
        <v/>
      </c>
      <c r="J348" s="157" t="s">
        <v>158</v>
      </c>
      <c r="K348" s="158" t="e">
        <f>SUM(K342:K347)</f>
        <v>#VALUE!</v>
      </c>
      <c r="L348" s="158" t="e">
        <f>SUM(L342:L347)</f>
        <v>#VALUE!</v>
      </c>
      <c r="M348" s="158" t="e">
        <f>SUM(M342:M347)</f>
        <v>#VALUE!</v>
      </c>
      <c r="AF348" s="13"/>
      <c r="AG348" s="14"/>
    </row>
    <row r="349" spans="1:33" hidden="1" x14ac:dyDescent="0.25">
      <c r="A349" s="3">
        <v>140</v>
      </c>
      <c r="B349" s="86"/>
      <c r="C349" s="32" t="str">
        <f t="shared" si="127"/>
        <v/>
      </c>
      <c r="D349" s="33" t="str">
        <f t="shared" si="142"/>
        <v/>
      </c>
      <c r="E349" s="74" t="str">
        <f t="shared" si="140"/>
        <v/>
      </c>
      <c r="F349" s="74" t="str">
        <f t="shared" si="140"/>
        <v/>
      </c>
      <c r="G349" s="74" t="str">
        <f t="shared" si="140"/>
        <v/>
      </c>
      <c r="AF349" s="13"/>
      <c r="AG349" s="14"/>
    </row>
    <row r="350" spans="1:33" hidden="1" x14ac:dyDescent="0.25">
      <c r="A350" s="3">
        <v>141</v>
      </c>
      <c r="B350" s="86"/>
      <c r="C350" s="32" t="str">
        <f t="shared" si="127"/>
        <v/>
      </c>
      <c r="D350" s="33" t="str">
        <f t="shared" si="142"/>
        <v/>
      </c>
      <c r="E350" s="74" t="str">
        <f t="shared" si="140"/>
        <v/>
      </c>
      <c r="F350" s="74" t="str">
        <f t="shared" si="140"/>
        <v/>
      </c>
      <c r="G350" s="74" t="str">
        <f t="shared" si="140"/>
        <v/>
      </c>
      <c r="AF350" s="13"/>
      <c r="AG350" s="14"/>
    </row>
    <row r="351" spans="1:33" hidden="1" x14ac:dyDescent="0.25">
      <c r="A351" s="3">
        <v>142</v>
      </c>
      <c r="B351" s="86"/>
      <c r="C351" s="32" t="str">
        <f t="shared" si="127"/>
        <v/>
      </c>
      <c r="D351" s="33" t="str">
        <f t="shared" si="142"/>
        <v/>
      </c>
      <c r="E351" s="74" t="str">
        <f t="shared" si="140"/>
        <v/>
      </c>
      <c r="F351" s="74" t="str">
        <f t="shared" si="140"/>
        <v/>
      </c>
      <c r="G351" s="74" t="str">
        <f t="shared" si="140"/>
        <v/>
      </c>
      <c r="AF351" s="13"/>
      <c r="AG351" s="14"/>
    </row>
    <row r="352" spans="1:33" hidden="1" x14ac:dyDescent="0.25">
      <c r="A352" s="3">
        <v>143</v>
      </c>
      <c r="B352" s="86"/>
      <c r="C352" s="32" t="str">
        <f t="shared" si="127"/>
        <v/>
      </c>
      <c r="D352" s="33" t="str">
        <f t="shared" si="142"/>
        <v/>
      </c>
      <c r="E352" s="74" t="str">
        <f t="shared" si="140"/>
        <v/>
      </c>
      <c r="F352" s="74" t="str">
        <f t="shared" si="140"/>
        <v/>
      </c>
      <c r="G352" s="74" t="str">
        <f t="shared" si="140"/>
        <v/>
      </c>
      <c r="AF352" s="13"/>
      <c r="AG352" s="14"/>
    </row>
    <row r="353" spans="1:33" hidden="1" x14ac:dyDescent="0.25">
      <c r="A353" s="3">
        <v>144</v>
      </c>
      <c r="B353" s="86"/>
      <c r="C353" s="32" t="str">
        <f t="shared" si="127"/>
        <v/>
      </c>
      <c r="D353" s="33" t="str">
        <f t="shared" si="142"/>
        <v/>
      </c>
      <c r="E353" s="74" t="str">
        <f t="shared" si="140"/>
        <v/>
      </c>
      <c r="F353" s="74" t="str">
        <f t="shared" si="140"/>
        <v/>
      </c>
      <c r="G353" s="74" t="str">
        <f t="shared" si="140"/>
        <v/>
      </c>
      <c r="AF353" s="13"/>
      <c r="AG353" s="14"/>
    </row>
    <row r="354" spans="1:33" hidden="1" x14ac:dyDescent="0.25">
      <c r="A354" s="3">
        <v>145</v>
      </c>
      <c r="B354" s="86"/>
      <c r="C354" s="32" t="str">
        <f t="shared" si="127"/>
        <v/>
      </c>
      <c r="D354" s="33" t="str">
        <f t="shared" si="142"/>
        <v/>
      </c>
      <c r="E354" s="74" t="str">
        <f t="shared" si="140"/>
        <v/>
      </c>
      <c r="F354" s="74" t="str">
        <f t="shared" si="140"/>
        <v/>
      </c>
      <c r="G354" s="74" t="str">
        <f t="shared" si="140"/>
        <v/>
      </c>
      <c r="AF354" s="13"/>
      <c r="AG354" s="14"/>
    </row>
    <row r="355" spans="1:33" hidden="1" x14ac:dyDescent="0.25">
      <c r="A355" s="3">
        <v>146</v>
      </c>
      <c r="B355" s="86"/>
      <c r="C355" s="32" t="str">
        <f t="shared" si="127"/>
        <v/>
      </c>
      <c r="D355" s="33" t="str">
        <f t="shared" si="142"/>
        <v/>
      </c>
      <c r="E355" s="74" t="str">
        <f t="shared" si="140"/>
        <v/>
      </c>
      <c r="F355" s="74" t="str">
        <f t="shared" si="140"/>
        <v/>
      </c>
      <c r="G355" s="74" t="str">
        <f t="shared" si="140"/>
        <v/>
      </c>
      <c r="AF355" s="13"/>
      <c r="AG355" s="14"/>
    </row>
    <row r="356" spans="1:33" hidden="1" x14ac:dyDescent="0.25">
      <c r="A356" s="3">
        <v>147</v>
      </c>
      <c r="B356" s="86"/>
      <c r="C356" s="32" t="str">
        <f t="shared" si="127"/>
        <v/>
      </c>
      <c r="D356" s="33" t="str">
        <f t="shared" si="142"/>
        <v/>
      </c>
      <c r="E356" s="74" t="str">
        <f t="shared" si="140"/>
        <v/>
      </c>
      <c r="F356" s="74" t="str">
        <f t="shared" si="140"/>
        <v/>
      </c>
      <c r="G356" s="74" t="str">
        <f t="shared" si="140"/>
        <v/>
      </c>
      <c r="AF356" s="13"/>
      <c r="AG356" s="14"/>
    </row>
    <row r="357" spans="1:33" hidden="1" x14ac:dyDescent="0.25">
      <c r="A357" s="3">
        <v>148</v>
      </c>
      <c r="B357" s="86"/>
      <c r="C357" s="32" t="str">
        <f t="shared" si="127"/>
        <v/>
      </c>
      <c r="D357" s="33" t="str">
        <f t="shared" si="142"/>
        <v/>
      </c>
      <c r="E357" s="74" t="str">
        <f t="shared" si="140"/>
        <v/>
      </c>
      <c r="F357" s="74" t="str">
        <f t="shared" si="140"/>
        <v/>
      </c>
      <c r="G357" s="74" t="str">
        <f t="shared" si="140"/>
        <v/>
      </c>
      <c r="AF357" s="13"/>
      <c r="AG357" s="14"/>
    </row>
    <row r="358" spans="1:33" hidden="1" x14ac:dyDescent="0.25">
      <c r="A358" s="3">
        <v>149</v>
      </c>
      <c r="B358" s="86"/>
      <c r="C358" s="32" t="str">
        <f t="shared" si="127"/>
        <v/>
      </c>
      <c r="D358" s="33" t="str">
        <f t="shared" si="142"/>
        <v/>
      </c>
      <c r="E358" s="74" t="str">
        <f t="shared" si="140"/>
        <v/>
      </c>
      <c r="F358" s="74" t="str">
        <f t="shared" si="140"/>
        <v/>
      </c>
      <c r="G358" s="74" t="str">
        <f t="shared" si="140"/>
        <v/>
      </c>
      <c r="AF358" s="13"/>
      <c r="AG358" s="14"/>
    </row>
    <row r="359" spans="1:33" hidden="1" x14ac:dyDescent="0.25">
      <c r="A359" s="3">
        <v>150</v>
      </c>
      <c r="B359" s="86"/>
      <c r="C359" s="32" t="str">
        <f t="shared" si="127"/>
        <v/>
      </c>
      <c r="D359" s="33" t="str">
        <f t="shared" si="142"/>
        <v/>
      </c>
      <c r="E359" s="74" t="str">
        <f t="shared" si="140"/>
        <v/>
      </c>
      <c r="F359" s="74" t="str">
        <f t="shared" si="140"/>
        <v/>
      </c>
      <c r="G359" s="74" t="str">
        <f t="shared" si="140"/>
        <v/>
      </c>
      <c r="AF359" s="13"/>
      <c r="AG359" s="14"/>
    </row>
    <row r="360" spans="1:33" hidden="1" x14ac:dyDescent="0.25">
      <c r="A360" s="3">
        <v>151</v>
      </c>
      <c r="B360" s="86"/>
      <c r="C360" s="32" t="str">
        <f t="shared" si="127"/>
        <v/>
      </c>
      <c r="D360" s="33" t="str">
        <f t="shared" si="142"/>
        <v/>
      </c>
      <c r="E360" s="74" t="str">
        <f t="shared" si="140"/>
        <v/>
      </c>
      <c r="F360" s="74" t="str">
        <f t="shared" si="140"/>
        <v/>
      </c>
      <c r="G360" s="74" t="str">
        <f t="shared" si="140"/>
        <v/>
      </c>
      <c r="AF360" s="13"/>
      <c r="AG360" s="14"/>
    </row>
    <row r="361" spans="1:33" hidden="1" x14ac:dyDescent="0.25">
      <c r="A361" s="3">
        <v>152</v>
      </c>
      <c r="B361" s="86"/>
      <c r="C361" s="32" t="str">
        <f t="shared" si="127"/>
        <v/>
      </c>
      <c r="D361" s="33" t="str">
        <f t="shared" si="142"/>
        <v/>
      </c>
      <c r="E361" s="74" t="str">
        <f t="shared" si="140"/>
        <v/>
      </c>
      <c r="F361" s="74" t="str">
        <f t="shared" si="140"/>
        <v/>
      </c>
      <c r="G361" s="74" t="str">
        <f t="shared" si="140"/>
        <v/>
      </c>
      <c r="AF361" s="13"/>
      <c r="AG361" s="14"/>
    </row>
    <row r="362" spans="1:33" hidden="1" x14ac:dyDescent="0.25">
      <c r="A362" s="3">
        <v>153</v>
      </c>
      <c r="B362" s="86"/>
      <c r="C362" s="32" t="str">
        <f t="shared" si="127"/>
        <v/>
      </c>
      <c r="D362" s="33" t="str">
        <f t="shared" si="142"/>
        <v/>
      </c>
      <c r="E362" s="74" t="str">
        <f t="shared" si="140"/>
        <v/>
      </c>
      <c r="F362" s="74" t="str">
        <f t="shared" si="140"/>
        <v/>
      </c>
      <c r="G362" s="74" t="str">
        <f t="shared" si="140"/>
        <v/>
      </c>
      <c r="AF362" s="13"/>
      <c r="AG362" s="14"/>
    </row>
    <row r="363" spans="1:33" hidden="1" x14ac:dyDescent="0.25">
      <c r="A363" s="3">
        <v>154</v>
      </c>
      <c r="B363" s="86"/>
      <c r="C363" s="32" t="str">
        <f t="shared" si="127"/>
        <v/>
      </c>
      <c r="D363" s="33" t="str">
        <f t="shared" si="142"/>
        <v/>
      </c>
      <c r="E363" s="74" t="str">
        <f t="shared" si="140"/>
        <v/>
      </c>
      <c r="F363" s="74" t="str">
        <f t="shared" si="140"/>
        <v/>
      </c>
      <c r="G363" s="74" t="str">
        <f t="shared" si="140"/>
        <v/>
      </c>
      <c r="AF363" s="13"/>
      <c r="AG363" s="14"/>
    </row>
    <row r="364" spans="1:33" hidden="1" x14ac:dyDescent="0.25">
      <c r="A364" s="3">
        <v>155</v>
      </c>
      <c r="B364" s="86"/>
      <c r="C364" s="32" t="str">
        <f t="shared" si="127"/>
        <v/>
      </c>
      <c r="D364" s="33" t="str">
        <f t="shared" si="142"/>
        <v/>
      </c>
      <c r="E364" s="74" t="str">
        <f t="shared" si="140"/>
        <v/>
      </c>
      <c r="F364" s="74" t="str">
        <f t="shared" si="140"/>
        <v/>
      </c>
      <c r="G364" s="74" t="str">
        <f t="shared" si="140"/>
        <v/>
      </c>
      <c r="AF364" s="13"/>
      <c r="AG364" s="14"/>
    </row>
    <row r="365" spans="1:33" hidden="1" x14ac:dyDescent="0.25">
      <c r="A365" s="3">
        <v>156</v>
      </c>
      <c r="B365" s="86"/>
      <c r="C365" s="32" t="str">
        <f t="shared" si="127"/>
        <v/>
      </c>
      <c r="D365" s="33" t="str">
        <f t="shared" si="142"/>
        <v/>
      </c>
      <c r="E365" s="74" t="str">
        <f t="shared" si="140"/>
        <v/>
      </c>
      <c r="F365" s="74" t="str">
        <f t="shared" si="140"/>
        <v/>
      </c>
      <c r="G365" s="74" t="str">
        <f t="shared" si="140"/>
        <v/>
      </c>
      <c r="AF365" s="13"/>
      <c r="AG365" s="14"/>
    </row>
    <row r="366" spans="1:33" hidden="1" x14ac:dyDescent="0.25">
      <c r="A366" s="3">
        <v>157</v>
      </c>
      <c r="B366" s="86"/>
      <c r="C366" s="32" t="str">
        <f t="shared" ref="C366:C382" si="146">IF(E$210="","",HLOOKUP(C$210,$B$3:$AG$204,$A366,0))</f>
        <v/>
      </c>
      <c r="D366" s="33" t="str">
        <f t="shared" si="142"/>
        <v/>
      </c>
      <c r="E366" s="74" t="str">
        <f t="shared" si="140"/>
        <v/>
      </c>
      <c r="F366" s="74" t="str">
        <f t="shared" si="140"/>
        <v/>
      </c>
      <c r="G366" s="74" t="str">
        <f t="shared" si="140"/>
        <v/>
      </c>
      <c r="AF366" s="13"/>
      <c r="AG366" s="14"/>
    </row>
    <row r="367" spans="1:33" hidden="1" x14ac:dyDescent="0.25">
      <c r="A367" s="3">
        <v>158</v>
      </c>
      <c r="B367" s="86"/>
      <c r="C367" s="32" t="str">
        <f t="shared" si="146"/>
        <v/>
      </c>
      <c r="D367" s="33" t="str">
        <f t="shared" si="142"/>
        <v/>
      </c>
      <c r="E367" s="74" t="str">
        <f t="shared" si="140"/>
        <v/>
      </c>
      <c r="F367" s="74" t="str">
        <f t="shared" si="140"/>
        <v/>
      </c>
      <c r="G367" s="74" t="str">
        <f t="shared" si="140"/>
        <v/>
      </c>
      <c r="AF367" s="13"/>
      <c r="AG367" s="14"/>
    </row>
    <row r="368" spans="1:33" hidden="1" x14ac:dyDescent="0.25">
      <c r="A368" s="3">
        <v>159</v>
      </c>
      <c r="B368" s="86"/>
      <c r="C368" s="32" t="str">
        <f t="shared" si="146"/>
        <v/>
      </c>
      <c r="D368" s="33" t="str">
        <f t="shared" si="142"/>
        <v/>
      </c>
      <c r="E368" s="74" t="str">
        <f t="shared" si="140"/>
        <v/>
      </c>
      <c r="F368" s="74" t="str">
        <f t="shared" si="140"/>
        <v/>
      </c>
      <c r="G368" s="74" t="str">
        <f t="shared" si="140"/>
        <v/>
      </c>
      <c r="AF368" s="13"/>
      <c r="AG368" s="14"/>
    </row>
    <row r="369" spans="1:33" hidden="1" x14ac:dyDescent="0.25">
      <c r="A369" s="3">
        <v>160</v>
      </c>
      <c r="B369" s="86"/>
      <c r="C369" s="32" t="str">
        <f t="shared" si="146"/>
        <v/>
      </c>
      <c r="D369" s="33" t="str">
        <f t="shared" si="142"/>
        <v/>
      </c>
      <c r="E369" s="74" t="str">
        <f t="shared" si="140"/>
        <v/>
      </c>
      <c r="F369" s="74" t="str">
        <f t="shared" si="140"/>
        <v/>
      </c>
      <c r="G369" s="74" t="str">
        <f t="shared" si="140"/>
        <v/>
      </c>
      <c r="AF369" s="13"/>
      <c r="AG369" s="14"/>
    </row>
    <row r="370" spans="1:33" hidden="1" x14ac:dyDescent="0.25">
      <c r="A370" s="3">
        <v>161</v>
      </c>
      <c r="B370" s="86"/>
      <c r="C370" s="32" t="str">
        <f t="shared" si="146"/>
        <v/>
      </c>
      <c r="D370" s="33" t="str">
        <f t="shared" si="142"/>
        <v/>
      </c>
      <c r="E370" s="74" t="str">
        <f t="shared" si="140"/>
        <v/>
      </c>
      <c r="F370" s="74" t="str">
        <f t="shared" si="140"/>
        <v/>
      </c>
      <c r="G370" s="74" t="str">
        <f t="shared" si="140"/>
        <v/>
      </c>
      <c r="AF370" s="13"/>
      <c r="AG370" s="14"/>
    </row>
    <row r="371" spans="1:33" hidden="1" x14ac:dyDescent="0.25">
      <c r="A371" s="3">
        <v>162</v>
      </c>
      <c r="B371" s="86"/>
      <c r="C371" s="32" t="str">
        <f t="shared" si="146"/>
        <v/>
      </c>
      <c r="D371" s="33" t="str">
        <f t="shared" si="142"/>
        <v/>
      </c>
      <c r="E371" s="74" t="str">
        <f t="shared" si="140"/>
        <v/>
      </c>
      <c r="F371" s="74" t="str">
        <f t="shared" si="140"/>
        <v/>
      </c>
      <c r="G371" s="74" t="str">
        <f t="shared" si="140"/>
        <v/>
      </c>
      <c r="AF371" s="13"/>
      <c r="AG371" s="14"/>
    </row>
    <row r="372" spans="1:33" hidden="1" x14ac:dyDescent="0.25">
      <c r="A372" s="3">
        <v>163</v>
      </c>
      <c r="B372" s="86"/>
      <c r="C372" s="32" t="str">
        <f t="shared" si="146"/>
        <v/>
      </c>
      <c r="D372" s="33" t="str">
        <f t="shared" si="142"/>
        <v/>
      </c>
      <c r="E372" s="74" t="str">
        <f t="shared" si="140"/>
        <v/>
      </c>
      <c r="F372" s="74" t="str">
        <f t="shared" si="140"/>
        <v/>
      </c>
      <c r="G372" s="74" t="str">
        <f t="shared" si="140"/>
        <v/>
      </c>
      <c r="AF372" s="13"/>
      <c r="AG372" s="14"/>
    </row>
    <row r="373" spans="1:33" hidden="1" x14ac:dyDescent="0.25">
      <c r="A373" s="3">
        <v>164</v>
      </c>
      <c r="B373" s="86"/>
      <c r="C373" s="32" t="str">
        <f t="shared" si="146"/>
        <v/>
      </c>
      <c r="D373" s="33" t="str">
        <f t="shared" si="142"/>
        <v/>
      </c>
      <c r="E373" s="74" t="str">
        <f t="shared" si="140"/>
        <v/>
      </c>
      <c r="F373" s="74" t="str">
        <f t="shared" si="140"/>
        <v/>
      </c>
      <c r="G373" s="74" t="str">
        <f t="shared" si="140"/>
        <v/>
      </c>
      <c r="AF373" s="13"/>
      <c r="AG373" s="14"/>
    </row>
    <row r="374" spans="1:33" hidden="1" x14ac:dyDescent="0.25">
      <c r="A374" s="3">
        <v>165</v>
      </c>
      <c r="B374" s="86"/>
      <c r="C374" s="32" t="str">
        <f t="shared" si="146"/>
        <v/>
      </c>
      <c r="D374" s="33" t="str">
        <f t="shared" si="142"/>
        <v/>
      </c>
      <c r="E374" s="74" t="str">
        <f t="shared" si="140"/>
        <v/>
      </c>
      <c r="F374" s="74" t="str">
        <f t="shared" si="140"/>
        <v/>
      </c>
      <c r="G374" s="74" t="str">
        <f t="shared" si="140"/>
        <v/>
      </c>
      <c r="AF374" s="13"/>
      <c r="AG374" s="14"/>
    </row>
    <row r="375" spans="1:33" hidden="1" x14ac:dyDescent="0.25">
      <c r="A375" s="3">
        <v>166</v>
      </c>
      <c r="B375" s="86"/>
      <c r="C375" s="32" t="str">
        <f t="shared" si="146"/>
        <v/>
      </c>
      <c r="D375" s="33" t="str">
        <f t="shared" si="142"/>
        <v/>
      </c>
      <c r="E375" s="74" t="str">
        <f t="shared" si="140"/>
        <v/>
      </c>
      <c r="F375" s="74" t="str">
        <f t="shared" si="140"/>
        <v/>
      </c>
      <c r="G375" s="74" t="str">
        <f t="shared" si="140"/>
        <v/>
      </c>
      <c r="AF375" s="13"/>
      <c r="AG375" s="14"/>
    </row>
    <row r="376" spans="1:33" hidden="1" x14ac:dyDescent="0.25">
      <c r="A376" s="3">
        <v>167</v>
      </c>
      <c r="B376" s="86"/>
      <c r="C376" s="32" t="str">
        <f t="shared" si="146"/>
        <v/>
      </c>
      <c r="D376" s="33" t="str">
        <f t="shared" si="142"/>
        <v/>
      </c>
      <c r="E376" s="74" t="str">
        <f t="shared" si="140"/>
        <v/>
      </c>
      <c r="F376" s="74" t="str">
        <f t="shared" si="140"/>
        <v/>
      </c>
      <c r="G376" s="74" t="str">
        <f t="shared" si="140"/>
        <v/>
      </c>
      <c r="AF376" s="13"/>
      <c r="AG376" s="14"/>
    </row>
    <row r="377" spans="1:33" hidden="1" x14ac:dyDescent="0.25">
      <c r="A377" s="3">
        <v>168</v>
      </c>
      <c r="B377" s="86"/>
      <c r="C377" s="32" t="str">
        <f t="shared" si="146"/>
        <v/>
      </c>
      <c r="D377" s="33" t="str">
        <f t="shared" si="142"/>
        <v/>
      </c>
      <c r="E377" s="74" t="str">
        <f t="shared" si="140"/>
        <v/>
      </c>
      <c r="F377" s="74" t="str">
        <f t="shared" si="140"/>
        <v/>
      </c>
      <c r="G377" s="74" t="str">
        <f t="shared" si="140"/>
        <v/>
      </c>
      <c r="AF377" s="13"/>
      <c r="AG377" s="14"/>
    </row>
    <row r="378" spans="1:33" hidden="1" x14ac:dyDescent="0.25">
      <c r="A378" s="3">
        <v>169</v>
      </c>
      <c r="B378" s="86"/>
      <c r="C378" s="32" t="str">
        <f t="shared" si="146"/>
        <v/>
      </c>
      <c r="D378" s="33" t="str">
        <f t="shared" si="142"/>
        <v/>
      </c>
      <c r="E378" s="74" t="str">
        <f t="shared" si="140"/>
        <v/>
      </c>
      <c r="F378" s="74" t="str">
        <f t="shared" si="140"/>
        <v/>
      </c>
      <c r="G378" s="74" t="str">
        <f t="shared" si="140"/>
        <v/>
      </c>
      <c r="AF378" s="13"/>
      <c r="AG378" s="14"/>
    </row>
    <row r="379" spans="1:33" hidden="1" x14ac:dyDescent="0.25">
      <c r="A379" s="3">
        <v>170</v>
      </c>
      <c r="B379" s="86"/>
      <c r="C379" s="32" t="str">
        <f t="shared" si="146"/>
        <v/>
      </c>
      <c r="D379" s="33" t="str">
        <f t="shared" si="142"/>
        <v/>
      </c>
      <c r="E379" s="74" t="str">
        <f t="shared" ref="E379:G394" si="147">IF(E$210="","",HLOOKUP(E$210,$B$3:$AG$204,$A379,0))</f>
        <v/>
      </c>
      <c r="F379" s="74" t="str">
        <f t="shared" si="147"/>
        <v/>
      </c>
      <c r="G379" s="74" t="str">
        <f t="shared" si="147"/>
        <v/>
      </c>
      <c r="AF379" s="13"/>
      <c r="AG379" s="14"/>
    </row>
    <row r="380" spans="1:33" hidden="1" x14ac:dyDescent="0.25">
      <c r="A380" s="3">
        <v>171</v>
      </c>
      <c r="B380" s="86"/>
      <c r="C380" s="32" t="str">
        <f t="shared" si="146"/>
        <v/>
      </c>
      <c r="D380" s="33" t="str">
        <f t="shared" si="142"/>
        <v/>
      </c>
      <c r="E380" s="74" t="str">
        <f t="shared" si="147"/>
        <v/>
      </c>
      <c r="F380" s="74" t="str">
        <f t="shared" si="147"/>
        <v/>
      </c>
      <c r="G380" s="74" t="str">
        <f t="shared" si="147"/>
        <v/>
      </c>
      <c r="AF380" s="13"/>
      <c r="AG380" s="14"/>
    </row>
    <row r="381" spans="1:33" hidden="1" x14ac:dyDescent="0.25">
      <c r="A381" s="3">
        <v>172</v>
      </c>
      <c r="B381" s="86"/>
      <c r="C381" s="32" t="str">
        <f t="shared" si="146"/>
        <v/>
      </c>
      <c r="D381" s="33" t="str">
        <f t="shared" si="142"/>
        <v/>
      </c>
      <c r="E381" s="74" t="str">
        <f t="shared" si="147"/>
        <v/>
      </c>
      <c r="F381" s="74" t="str">
        <f t="shared" si="147"/>
        <v/>
      </c>
      <c r="G381" s="74" t="str">
        <f t="shared" si="147"/>
        <v/>
      </c>
      <c r="AF381" s="13"/>
      <c r="AG381" s="14"/>
    </row>
    <row r="382" spans="1:33" hidden="1" x14ac:dyDescent="0.25">
      <c r="A382" s="3">
        <v>173</v>
      </c>
      <c r="B382" s="86"/>
      <c r="C382" s="32" t="str">
        <f t="shared" si="146"/>
        <v/>
      </c>
      <c r="D382" s="33" t="str">
        <f t="shared" si="142"/>
        <v/>
      </c>
      <c r="E382" s="74" t="str">
        <f t="shared" si="147"/>
        <v/>
      </c>
      <c r="F382" s="74" t="str">
        <f t="shared" si="147"/>
        <v/>
      </c>
      <c r="G382" s="74" t="str">
        <f t="shared" si="147"/>
        <v/>
      </c>
      <c r="AF382" s="13"/>
      <c r="AG382" s="14"/>
    </row>
    <row r="383" spans="1:33" hidden="1" x14ac:dyDescent="0.25">
      <c r="A383" s="3">
        <v>174</v>
      </c>
      <c r="B383" s="86"/>
      <c r="C383" s="32" t="str">
        <f t="shared" ref="C383:C405" si="148">IF(E$210="","",HLOOKUP(C$210,$B$3:$AG$204,$A383,0))</f>
        <v/>
      </c>
      <c r="D383" s="33" t="str">
        <f t="shared" si="142"/>
        <v/>
      </c>
      <c r="E383" s="74" t="str">
        <f t="shared" si="147"/>
        <v/>
      </c>
      <c r="F383" s="74" t="str">
        <f t="shared" si="147"/>
        <v/>
      </c>
      <c r="G383" s="74" t="str">
        <f t="shared" si="147"/>
        <v/>
      </c>
      <c r="AF383" s="13"/>
      <c r="AG383" s="14"/>
    </row>
    <row r="384" spans="1:33" hidden="1" x14ac:dyDescent="0.25">
      <c r="A384" s="3">
        <v>175</v>
      </c>
      <c r="B384" s="86"/>
      <c r="C384" s="32" t="str">
        <f t="shared" si="148"/>
        <v/>
      </c>
      <c r="D384" s="33" t="str">
        <f t="shared" si="142"/>
        <v/>
      </c>
      <c r="E384" s="74" t="str">
        <f t="shared" si="147"/>
        <v/>
      </c>
      <c r="F384" s="74" t="str">
        <f t="shared" si="147"/>
        <v/>
      </c>
      <c r="G384" s="74" t="str">
        <f t="shared" si="147"/>
        <v/>
      </c>
      <c r="AF384" s="13"/>
      <c r="AG384" s="14"/>
    </row>
    <row r="385" spans="1:33" hidden="1" x14ac:dyDescent="0.25">
      <c r="A385" s="3">
        <v>176</v>
      </c>
      <c r="B385" s="86"/>
      <c r="C385" s="32" t="str">
        <f t="shared" si="148"/>
        <v/>
      </c>
      <c r="D385" s="33" t="str">
        <f t="shared" si="142"/>
        <v/>
      </c>
      <c r="E385" s="74" t="str">
        <f t="shared" si="147"/>
        <v/>
      </c>
      <c r="F385" s="74" t="str">
        <f t="shared" si="147"/>
        <v/>
      </c>
      <c r="G385" s="74" t="str">
        <f t="shared" si="147"/>
        <v/>
      </c>
      <c r="AF385" s="13"/>
      <c r="AG385" s="14"/>
    </row>
    <row r="386" spans="1:33" hidden="1" x14ac:dyDescent="0.25">
      <c r="A386" s="3">
        <v>177</v>
      </c>
      <c r="B386" s="86"/>
      <c r="C386" s="32" t="str">
        <f t="shared" si="148"/>
        <v/>
      </c>
      <c r="D386" s="33" t="str">
        <f t="shared" si="142"/>
        <v/>
      </c>
      <c r="E386" s="74" t="str">
        <f t="shared" si="147"/>
        <v/>
      </c>
      <c r="F386" s="74" t="str">
        <f t="shared" si="147"/>
        <v/>
      </c>
      <c r="G386" s="74" t="str">
        <f t="shared" si="147"/>
        <v/>
      </c>
      <c r="AF386" s="13"/>
      <c r="AG386" s="14"/>
    </row>
    <row r="387" spans="1:33" hidden="1" x14ac:dyDescent="0.25">
      <c r="A387" s="3">
        <v>178</v>
      </c>
      <c r="B387" s="86"/>
      <c r="C387" s="32" t="str">
        <f t="shared" si="148"/>
        <v/>
      </c>
      <c r="D387" s="33" t="str">
        <f t="shared" si="142"/>
        <v/>
      </c>
      <c r="E387" s="74" t="str">
        <f t="shared" si="147"/>
        <v/>
      </c>
      <c r="F387" s="74" t="str">
        <f t="shared" si="147"/>
        <v/>
      </c>
      <c r="G387" s="74" t="str">
        <f t="shared" si="147"/>
        <v/>
      </c>
      <c r="AF387" s="13"/>
      <c r="AG387" s="14"/>
    </row>
    <row r="388" spans="1:33" hidden="1" x14ac:dyDescent="0.25">
      <c r="A388" s="3">
        <v>179</v>
      </c>
      <c r="B388" s="86"/>
      <c r="C388" s="32" t="str">
        <f t="shared" si="148"/>
        <v/>
      </c>
      <c r="D388" s="33" t="str">
        <f t="shared" si="142"/>
        <v/>
      </c>
      <c r="E388" s="74" t="str">
        <f t="shared" si="147"/>
        <v/>
      </c>
      <c r="F388" s="74" t="str">
        <f t="shared" si="147"/>
        <v/>
      </c>
      <c r="G388" s="74" t="str">
        <f t="shared" si="147"/>
        <v/>
      </c>
      <c r="AF388" s="13"/>
      <c r="AG388" s="14"/>
    </row>
    <row r="389" spans="1:33" hidden="1" x14ac:dyDescent="0.25">
      <c r="A389" s="3">
        <v>180</v>
      </c>
      <c r="B389" s="86"/>
      <c r="C389" s="32" t="str">
        <f t="shared" si="148"/>
        <v/>
      </c>
      <c r="D389" s="33" t="str">
        <f t="shared" si="142"/>
        <v/>
      </c>
      <c r="E389" s="74" t="str">
        <f t="shared" si="147"/>
        <v/>
      </c>
      <c r="F389" s="74" t="str">
        <f t="shared" si="147"/>
        <v/>
      </c>
      <c r="G389" s="74" t="str">
        <f t="shared" si="147"/>
        <v/>
      </c>
      <c r="AF389" s="13"/>
      <c r="AG389" s="14"/>
    </row>
    <row r="390" spans="1:33" hidden="1" x14ac:dyDescent="0.25">
      <c r="A390" s="3">
        <v>181</v>
      </c>
      <c r="B390" s="86"/>
      <c r="C390" s="32" t="str">
        <f t="shared" si="148"/>
        <v/>
      </c>
      <c r="D390" s="33" t="str">
        <f t="shared" si="142"/>
        <v/>
      </c>
      <c r="E390" s="74" t="str">
        <f t="shared" si="147"/>
        <v/>
      </c>
      <c r="F390" s="74" t="str">
        <f t="shared" si="147"/>
        <v/>
      </c>
      <c r="G390" s="74" t="str">
        <f t="shared" si="147"/>
        <v/>
      </c>
      <c r="AF390" s="13"/>
      <c r="AG390" s="14"/>
    </row>
    <row r="391" spans="1:33" hidden="1" x14ac:dyDescent="0.25">
      <c r="A391" s="3">
        <v>182</v>
      </c>
      <c r="B391" s="86"/>
      <c r="C391" s="32" t="str">
        <f t="shared" si="148"/>
        <v/>
      </c>
      <c r="D391" s="33" t="str">
        <f t="shared" si="142"/>
        <v/>
      </c>
      <c r="E391" s="74" t="str">
        <f t="shared" si="147"/>
        <v/>
      </c>
      <c r="F391" s="74" t="str">
        <f t="shared" si="147"/>
        <v/>
      </c>
      <c r="G391" s="74" t="str">
        <f t="shared" si="147"/>
        <v/>
      </c>
      <c r="AF391" s="13"/>
      <c r="AG391" s="14"/>
    </row>
    <row r="392" spans="1:33" hidden="1" x14ac:dyDescent="0.25">
      <c r="A392" s="3">
        <v>183</v>
      </c>
      <c r="B392" s="86"/>
      <c r="C392" s="32" t="str">
        <f t="shared" si="148"/>
        <v/>
      </c>
      <c r="D392" s="33" t="str">
        <f t="shared" si="142"/>
        <v/>
      </c>
      <c r="E392" s="74" t="str">
        <f t="shared" si="147"/>
        <v/>
      </c>
      <c r="F392" s="74" t="str">
        <f t="shared" si="147"/>
        <v/>
      </c>
      <c r="G392" s="74" t="str">
        <f t="shared" si="147"/>
        <v/>
      </c>
      <c r="AF392" s="13"/>
      <c r="AG392" s="14"/>
    </row>
    <row r="393" spans="1:33" hidden="1" x14ac:dyDescent="0.25">
      <c r="A393" s="3">
        <v>184</v>
      </c>
      <c r="B393" s="86"/>
      <c r="C393" s="32" t="str">
        <f t="shared" si="148"/>
        <v/>
      </c>
      <c r="D393" s="33" t="str">
        <f t="shared" si="142"/>
        <v/>
      </c>
      <c r="E393" s="74" t="str">
        <f t="shared" si="147"/>
        <v/>
      </c>
      <c r="F393" s="74" t="str">
        <f t="shared" si="147"/>
        <v/>
      </c>
      <c r="G393" s="74" t="str">
        <f t="shared" si="147"/>
        <v/>
      </c>
      <c r="AF393" s="13"/>
      <c r="AG393" s="14"/>
    </row>
    <row r="394" spans="1:33" hidden="1" x14ac:dyDescent="0.25">
      <c r="A394" s="3">
        <v>185</v>
      </c>
      <c r="B394" s="86"/>
      <c r="C394" s="32" t="str">
        <f t="shared" si="148"/>
        <v/>
      </c>
      <c r="D394" s="33" t="str">
        <f t="shared" si="142"/>
        <v/>
      </c>
      <c r="E394" s="74" t="str">
        <f t="shared" si="147"/>
        <v/>
      </c>
      <c r="F394" s="74" t="str">
        <f t="shared" si="147"/>
        <v/>
      </c>
      <c r="G394" s="74" t="str">
        <f t="shared" si="147"/>
        <v/>
      </c>
      <c r="AF394" s="13"/>
      <c r="AG394" s="14"/>
    </row>
    <row r="395" spans="1:33" hidden="1" x14ac:dyDescent="0.25">
      <c r="A395" s="3">
        <v>186</v>
      </c>
      <c r="B395" s="86"/>
      <c r="C395" s="32" t="str">
        <f t="shared" si="148"/>
        <v/>
      </c>
      <c r="D395" s="33" t="str">
        <f t="shared" si="142"/>
        <v/>
      </c>
      <c r="E395" s="74" t="str">
        <f t="shared" ref="E395:G411" si="149">IF(E$210="","",HLOOKUP(E$210,$B$3:$AG$204,$A395,0))</f>
        <v/>
      </c>
      <c r="F395" s="74" t="str">
        <f t="shared" si="149"/>
        <v/>
      </c>
      <c r="G395" s="74" t="str">
        <f t="shared" si="149"/>
        <v/>
      </c>
      <c r="AF395" s="13"/>
      <c r="AG395" s="14"/>
    </row>
    <row r="396" spans="1:33" hidden="1" x14ac:dyDescent="0.25">
      <c r="A396" s="3">
        <v>187</v>
      </c>
      <c r="B396" s="86"/>
      <c r="C396" s="32" t="str">
        <f t="shared" si="148"/>
        <v/>
      </c>
      <c r="D396" s="33" t="str">
        <f t="shared" si="142"/>
        <v/>
      </c>
      <c r="E396" s="74" t="str">
        <f t="shared" si="149"/>
        <v/>
      </c>
      <c r="F396" s="74" t="str">
        <f t="shared" si="149"/>
        <v/>
      </c>
      <c r="G396" s="74" t="str">
        <f t="shared" si="149"/>
        <v/>
      </c>
      <c r="AF396" s="13"/>
      <c r="AG396" s="14"/>
    </row>
    <row r="397" spans="1:33" hidden="1" x14ac:dyDescent="0.25">
      <c r="A397" s="3">
        <v>188</v>
      </c>
      <c r="B397" s="86"/>
      <c r="C397" s="32" t="str">
        <f t="shared" si="148"/>
        <v/>
      </c>
      <c r="D397" s="33" t="str">
        <f t="shared" si="142"/>
        <v/>
      </c>
      <c r="E397" s="74" t="str">
        <f t="shared" si="149"/>
        <v/>
      </c>
      <c r="F397" s="74" t="str">
        <f t="shared" si="149"/>
        <v/>
      </c>
      <c r="G397" s="74" t="str">
        <f t="shared" si="149"/>
        <v/>
      </c>
      <c r="AF397" s="13"/>
      <c r="AG397" s="14"/>
    </row>
    <row r="398" spans="1:33" hidden="1" x14ac:dyDescent="0.25">
      <c r="A398" s="3">
        <v>189</v>
      </c>
      <c r="B398" s="86"/>
      <c r="C398" s="32" t="str">
        <f t="shared" si="148"/>
        <v/>
      </c>
      <c r="D398" s="33" t="str">
        <f t="shared" si="142"/>
        <v/>
      </c>
      <c r="E398" s="74" t="str">
        <f t="shared" si="149"/>
        <v/>
      </c>
      <c r="F398" s="74" t="str">
        <f t="shared" si="149"/>
        <v/>
      </c>
      <c r="G398" s="74" t="str">
        <f t="shared" si="149"/>
        <v/>
      </c>
      <c r="AF398" s="13"/>
      <c r="AG398" s="14"/>
    </row>
    <row r="399" spans="1:33" hidden="1" x14ac:dyDescent="0.25">
      <c r="A399" s="3">
        <v>190</v>
      </c>
      <c r="B399" s="86"/>
      <c r="C399" s="32" t="str">
        <f t="shared" si="148"/>
        <v/>
      </c>
      <c r="D399" s="33" t="str">
        <f t="shared" si="142"/>
        <v/>
      </c>
      <c r="E399" s="74" t="str">
        <f t="shared" si="149"/>
        <v/>
      </c>
      <c r="F399" s="74" t="str">
        <f t="shared" si="149"/>
        <v/>
      </c>
      <c r="G399" s="74" t="str">
        <f t="shared" si="149"/>
        <v/>
      </c>
      <c r="AF399" s="13"/>
      <c r="AG399" s="14"/>
    </row>
    <row r="400" spans="1:33" hidden="1" x14ac:dyDescent="0.25">
      <c r="A400" s="3">
        <v>191</v>
      </c>
      <c r="B400" s="86"/>
      <c r="C400" s="32" t="str">
        <f t="shared" si="148"/>
        <v/>
      </c>
      <c r="D400" s="33" t="str">
        <f t="shared" si="142"/>
        <v/>
      </c>
      <c r="E400" s="74" t="str">
        <f t="shared" si="149"/>
        <v/>
      </c>
      <c r="F400" s="74" t="str">
        <f t="shared" si="149"/>
        <v/>
      </c>
      <c r="G400" s="74" t="str">
        <f t="shared" si="149"/>
        <v/>
      </c>
      <c r="AF400" s="13"/>
      <c r="AG400" s="14"/>
    </row>
    <row r="401" spans="1:33" hidden="1" x14ac:dyDescent="0.25">
      <c r="A401" s="3">
        <v>192</v>
      </c>
      <c r="B401" s="86"/>
      <c r="C401" s="32" t="str">
        <f t="shared" si="148"/>
        <v/>
      </c>
      <c r="D401" s="33" t="str">
        <f t="shared" si="142"/>
        <v/>
      </c>
      <c r="E401" s="74" t="str">
        <f t="shared" si="149"/>
        <v/>
      </c>
      <c r="F401" s="74" t="str">
        <f t="shared" si="149"/>
        <v/>
      </c>
      <c r="G401" s="74" t="str">
        <f t="shared" si="149"/>
        <v/>
      </c>
      <c r="AF401" s="13"/>
      <c r="AG401" s="14"/>
    </row>
    <row r="402" spans="1:33" hidden="1" x14ac:dyDescent="0.25">
      <c r="A402" s="3">
        <v>193</v>
      </c>
      <c r="B402" s="86"/>
      <c r="C402" s="32" t="str">
        <f t="shared" si="148"/>
        <v/>
      </c>
      <c r="D402" s="33" t="str">
        <f t="shared" si="142"/>
        <v/>
      </c>
      <c r="E402" s="74" t="str">
        <f t="shared" si="149"/>
        <v/>
      </c>
      <c r="F402" s="74" t="str">
        <f t="shared" si="149"/>
        <v/>
      </c>
      <c r="G402" s="74" t="str">
        <f t="shared" si="149"/>
        <v/>
      </c>
      <c r="AF402" s="13"/>
      <c r="AG402" s="14"/>
    </row>
    <row r="403" spans="1:33" hidden="1" x14ac:dyDescent="0.25">
      <c r="A403" s="3">
        <v>194</v>
      </c>
      <c r="B403" s="86"/>
      <c r="C403" s="32" t="str">
        <f t="shared" si="148"/>
        <v/>
      </c>
      <c r="D403" s="33" t="str">
        <f t="shared" si="142"/>
        <v/>
      </c>
      <c r="E403" s="74" t="str">
        <f t="shared" si="149"/>
        <v/>
      </c>
      <c r="F403" s="74" t="str">
        <f t="shared" si="149"/>
        <v/>
      </c>
      <c r="G403" s="74" t="str">
        <f t="shared" si="149"/>
        <v/>
      </c>
      <c r="AF403" s="13"/>
      <c r="AG403" s="14"/>
    </row>
    <row r="404" spans="1:33" hidden="1" x14ac:dyDescent="0.25">
      <c r="A404" s="3">
        <v>195</v>
      </c>
      <c r="B404" s="86"/>
      <c r="C404" s="32" t="str">
        <f t="shared" si="148"/>
        <v/>
      </c>
      <c r="D404" s="33" t="str">
        <f t="shared" si="142"/>
        <v/>
      </c>
      <c r="E404" s="74" t="str">
        <f t="shared" si="149"/>
        <v/>
      </c>
      <c r="F404" s="74" t="str">
        <f t="shared" si="149"/>
        <v/>
      </c>
      <c r="G404" s="74" t="str">
        <f t="shared" si="149"/>
        <v/>
      </c>
      <c r="AF404" s="13"/>
      <c r="AG404" s="14"/>
    </row>
    <row r="405" spans="1:33" hidden="1" x14ac:dyDescent="0.25">
      <c r="A405" s="3">
        <v>196</v>
      </c>
      <c r="B405" s="86"/>
      <c r="C405" s="32" t="str">
        <f t="shared" si="148"/>
        <v/>
      </c>
      <c r="D405" s="33" t="str">
        <f t="shared" ref="D405:D411" si="150">IF(E$210="","",HLOOKUP(D$210,$B$3:$AG$204,$A405,0))</f>
        <v/>
      </c>
      <c r="E405" s="74" t="str">
        <f t="shared" si="149"/>
        <v/>
      </c>
      <c r="F405" s="74" t="str">
        <f t="shared" si="149"/>
        <v/>
      </c>
      <c r="G405" s="74" t="str">
        <f t="shared" si="149"/>
        <v/>
      </c>
      <c r="AF405" s="13"/>
      <c r="AG405" s="14"/>
    </row>
    <row r="406" spans="1:33" hidden="1" x14ac:dyDescent="0.25">
      <c r="A406" s="3">
        <v>197</v>
      </c>
      <c r="B406" s="86"/>
      <c r="C406" s="32" t="str">
        <f t="shared" ref="C406:C408" si="151">IF(E$210="","",HLOOKUP(C$210,$B$3:$AG$204,$A406,0))</f>
        <v/>
      </c>
      <c r="D406" s="33" t="str">
        <f t="shared" si="150"/>
        <v/>
      </c>
      <c r="E406" s="74" t="str">
        <f t="shared" si="149"/>
        <v/>
      </c>
      <c r="F406" s="74" t="str">
        <f t="shared" si="149"/>
        <v/>
      </c>
      <c r="G406" s="74" t="str">
        <f t="shared" si="149"/>
        <v/>
      </c>
      <c r="AF406" s="13"/>
      <c r="AG406" s="14"/>
    </row>
    <row r="407" spans="1:33" hidden="1" x14ac:dyDescent="0.25">
      <c r="A407" s="3">
        <v>198</v>
      </c>
      <c r="B407" s="86"/>
      <c r="C407" s="32" t="str">
        <f t="shared" si="151"/>
        <v/>
      </c>
      <c r="D407" s="33" t="str">
        <f t="shared" si="150"/>
        <v/>
      </c>
      <c r="E407" s="74" t="str">
        <f t="shared" si="149"/>
        <v/>
      </c>
      <c r="F407" s="74" t="str">
        <f t="shared" si="149"/>
        <v/>
      </c>
      <c r="G407" s="74" t="str">
        <f t="shared" si="149"/>
        <v/>
      </c>
      <c r="AF407" s="13"/>
      <c r="AG407" s="14"/>
    </row>
    <row r="408" spans="1:33" hidden="1" x14ac:dyDescent="0.25">
      <c r="A408" s="3">
        <v>199</v>
      </c>
      <c r="B408" s="86"/>
      <c r="C408" s="32" t="str">
        <f t="shared" si="151"/>
        <v/>
      </c>
      <c r="D408" s="33" t="str">
        <f t="shared" si="150"/>
        <v/>
      </c>
      <c r="E408" s="74" t="str">
        <f t="shared" si="149"/>
        <v/>
      </c>
      <c r="F408" s="74" t="str">
        <f t="shared" si="149"/>
        <v/>
      </c>
      <c r="G408" s="74" t="str">
        <f t="shared" si="149"/>
        <v/>
      </c>
      <c r="AF408" s="13"/>
      <c r="AG408" s="14"/>
    </row>
    <row r="409" spans="1:33" hidden="1" x14ac:dyDescent="0.25">
      <c r="A409" s="3">
        <v>200</v>
      </c>
      <c r="B409" s="86"/>
      <c r="C409" s="32" t="str">
        <f t="shared" ref="C409:C410" si="152">IF(E$210="","",HLOOKUP(C$210,$B$3:$AG$204,$A409,0))</f>
        <v/>
      </c>
      <c r="D409" s="33" t="str">
        <f t="shared" si="150"/>
        <v/>
      </c>
      <c r="E409" s="74" t="str">
        <f t="shared" si="149"/>
        <v/>
      </c>
      <c r="F409" s="74" t="str">
        <f t="shared" si="149"/>
        <v/>
      </c>
      <c r="G409" s="74" t="str">
        <f t="shared" si="149"/>
        <v/>
      </c>
      <c r="AF409" s="13"/>
      <c r="AG409" s="14"/>
    </row>
    <row r="410" spans="1:33" hidden="1" x14ac:dyDescent="0.25">
      <c r="A410" s="3">
        <v>201</v>
      </c>
      <c r="B410" s="86"/>
      <c r="C410" s="32" t="str">
        <f t="shared" si="152"/>
        <v/>
      </c>
      <c r="D410" s="33" t="str">
        <f t="shared" si="150"/>
        <v/>
      </c>
      <c r="E410" s="74" t="str">
        <f t="shared" si="149"/>
        <v/>
      </c>
      <c r="F410" s="74" t="str">
        <f t="shared" si="149"/>
        <v/>
      </c>
      <c r="G410" s="74" t="str">
        <f t="shared" si="149"/>
        <v/>
      </c>
      <c r="AF410" s="13"/>
      <c r="AG410" s="14"/>
    </row>
    <row r="411" spans="1:33" hidden="1" x14ac:dyDescent="0.25">
      <c r="A411" s="3">
        <v>202</v>
      </c>
      <c r="B411" s="86"/>
      <c r="C411" s="32" t="str">
        <f t="shared" ref="C411" si="153">IF(E$210="","",HLOOKUP(C$210,$B$3:$AG$204,$A411,0))</f>
        <v/>
      </c>
      <c r="D411" s="33" t="str">
        <f t="shared" si="150"/>
        <v/>
      </c>
      <c r="E411" s="74" t="str">
        <f t="shared" si="149"/>
        <v/>
      </c>
      <c r="F411" s="74" t="str">
        <f t="shared" si="149"/>
        <v/>
      </c>
      <c r="G411" s="74" t="str">
        <f t="shared" si="149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AF416" s="13"/>
      <c r="AG416" s="14"/>
    </row>
    <row r="417" spans="32:33" x14ac:dyDescent="0.25">
      <c r="AF417" s="13"/>
      <c r="AG417" s="14"/>
    </row>
    <row r="418" spans="32:33" x14ac:dyDescent="0.25">
      <c r="AF418" s="13"/>
      <c r="AG418" s="14"/>
    </row>
    <row r="419" spans="32:33" x14ac:dyDescent="0.25">
      <c r="AF419" s="13"/>
      <c r="AG419" s="14"/>
    </row>
    <row r="420" spans="32:33" x14ac:dyDescent="0.25">
      <c r="AF420" s="13"/>
      <c r="AG420" s="14"/>
    </row>
    <row r="421" spans="32:33" x14ac:dyDescent="0.25">
      <c r="AF421" s="13"/>
      <c r="AG421" s="14"/>
    </row>
    <row r="422" spans="32:33" x14ac:dyDescent="0.25">
      <c r="AF422" s="13"/>
      <c r="AG422" s="14"/>
    </row>
    <row r="423" spans="32:33" x14ac:dyDescent="0.25">
      <c r="AF423" s="13"/>
      <c r="AG423" s="14"/>
    </row>
    <row r="424" spans="32:33" x14ac:dyDescent="0.25">
      <c r="AF424" s="13"/>
      <c r="AG424" s="14"/>
    </row>
    <row r="425" spans="32:33" x14ac:dyDescent="0.25">
      <c r="AF425" s="13"/>
      <c r="AG425" s="14"/>
    </row>
    <row r="426" spans="32:33" x14ac:dyDescent="0.25">
      <c r="AF426" s="13"/>
      <c r="AG426" s="14"/>
    </row>
    <row r="427" spans="32:33" x14ac:dyDescent="0.25">
      <c r="AF427" s="13"/>
      <c r="AG427" s="14"/>
    </row>
    <row r="428" spans="32:33" x14ac:dyDescent="0.25">
      <c r="AF428" s="13"/>
      <c r="AG428" s="14"/>
    </row>
    <row r="429" spans="32:33" x14ac:dyDescent="0.25">
      <c r="AF429" s="13"/>
      <c r="AG429" s="14"/>
    </row>
    <row r="430" spans="32:33" x14ac:dyDescent="0.25">
      <c r="AF430" s="13"/>
      <c r="AG430" s="14"/>
    </row>
    <row r="431" spans="32:33" x14ac:dyDescent="0.25">
      <c r="AF431" s="13"/>
      <c r="AG431" s="14"/>
    </row>
    <row r="432" spans="32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96F" sheet="1" objects="1" scenarios="1"/>
  <sortState ref="J264:M285">
    <sortCondition descending="1" ref="M260:M281"/>
  </sortState>
  <conditionalFormatting sqref="C213:G216 C218:G224 C227:G233 C236:G257 C260:G282 C284:G306 C308:G330 C333:G339 C342:G411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C88" activePane="bottomRight" state="frozenSplit"/>
      <selection activeCell="B1" sqref="B1"/>
      <selection pane="topRight" activeCell="B1" sqref="B1"/>
      <selection pane="bottomLeft" activeCell="B1" sqref="B1"/>
      <selection pane="bottomRight" activeCell="C16" sqref="C16:C17"/>
    </sheetView>
  </sheetViews>
  <sheetFormatPr defaultColWidth="8.5703125" defaultRowHeight="15" x14ac:dyDescent="0.25"/>
  <cols>
    <col min="1" max="1" width="65.5703125" style="41" customWidth="1"/>
    <col min="2" max="2" width="38.5703125" style="42" customWidth="1"/>
    <col min="3" max="3" width="60.42578125" style="41" customWidth="1"/>
    <col min="4" max="4" width="42.28515625" style="41" customWidth="1"/>
    <col min="5" max="16384" width="8.5703125" style="41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4"/>
      <c r="D4" s="43"/>
    </row>
    <row r="5" spans="1:4" s="61" customFormat="1" ht="15.75" thickBot="1" x14ac:dyDescent="0.3">
      <c r="A5" s="62" t="s">
        <v>85</v>
      </c>
      <c r="B5" s="58"/>
      <c r="C5" s="58"/>
      <c r="D5" s="58"/>
    </row>
    <row r="6" spans="1:4" s="61" customFormat="1" ht="22.5" x14ac:dyDescent="0.25">
      <c r="A6" s="59" t="s">
        <v>71</v>
      </c>
      <c r="B6" s="124" t="s">
        <v>160</v>
      </c>
      <c r="C6" s="124"/>
      <c r="D6" s="173"/>
    </row>
    <row r="7" spans="1:4" s="102" customFormat="1" ht="22.5" x14ac:dyDescent="0.25">
      <c r="A7" s="66" t="s">
        <v>72</v>
      </c>
      <c r="B7" s="124" t="s">
        <v>160</v>
      </c>
      <c r="C7" s="124"/>
      <c r="D7" s="173"/>
    </row>
    <row r="8" spans="1:4" s="61" customFormat="1" ht="22.5" x14ac:dyDescent="0.25">
      <c r="A8" s="87" t="s">
        <v>73</v>
      </c>
      <c r="B8" s="124" t="s">
        <v>160</v>
      </c>
      <c r="C8" s="124"/>
      <c r="D8" s="125"/>
    </row>
    <row r="9" spans="1:4" s="61" customFormat="1" ht="22.5" x14ac:dyDescent="0.25">
      <c r="A9" s="75" t="s">
        <v>74</v>
      </c>
      <c r="B9" s="126" t="s">
        <v>160</v>
      </c>
      <c r="C9" s="126"/>
      <c r="D9" s="127"/>
    </row>
    <row r="10" spans="1:4" s="102" customFormat="1" ht="7.5" customHeight="1" x14ac:dyDescent="0.25">
      <c r="A10" s="95"/>
      <c r="B10" s="95"/>
      <c r="C10" s="95"/>
      <c r="D10" s="95"/>
    </row>
    <row r="11" spans="1:4" s="61" customFormat="1" ht="22.5" x14ac:dyDescent="0.25">
      <c r="A11" s="59" t="s">
        <v>71</v>
      </c>
      <c r="B11" s="124" t="s">
        <v>160</v>
      </c>
      <c r="C11" s="124"/>
      <c r="D11" s="173"/>
    </row>
    <row r="12" spans="1:4" s="102" customFormat="1" ht="22.5" x14ac:dyDescent="0.25">
      <c r="A12" s="69" t="s">
        <v>72</v>
      </c>
      <c r="B12" s="124" t="s">
        <v>160</v>
      </c>
      <c r="C12" s="124"/>
      <c r="D12" s="173"/>
    </row>
    <row r="13" spans="1:4" s="61" customFormat="1" ht="22.5" x14ac:dyDescent="0.25">
      <c r="A13" s="87" t="s">
        <v>73</v>
      </c>
      <c r="B13" s="124" t="s">
        <v>160</v>
      </c>
      <c r="C13" s="124"/>
      <c r="D13" s="125"/>
    </row>
    <row r="14" spans="1:4" s="61" customFormat="1" ht="22.5" x14ac:dyDescent="0.25">
      <c r="A14" s="75" t="s">
        <v>74</v>
      </c>
      <c r="B14" s="126" t="s">
        <v>160</v>
      </c>
      <c r="C14" s="126"/>
      <c r="D14" s="127"/>
    </row>
    <row r="15" spans="1:4" s="102" customFormat="1" ht="7.5" customHeight="1" x14ac:dyDescent="0.25">
      <c r="A15" s="95"/>
      <c r="B15" s="95"/>
      <c r="C15" s="95"/>
      <c r="D15" s="95"/>
    </row>
    <row r="16" spans="1:4" s="61" customFormat="1" ht="22.5" x14ac:dyDescent="0.25">
      <c r="A16" s="59" t="s">
        <v>75</v>
      </c>
      <c r="B16" s="124" t="s">
        <v>160</v>
      </c>
      <c r="C16" s="128" t="s">
        <v>161</v>
      </c>
      <c r="D16" s="125"/>
    </row>
    <row r="17" spans="1:4" s="61" customFormat="1" ht="22.5" x14ac:dyDescent="0.25">
      <c r="A17" s="59" t="s">
        <v>77</v>
      </c>
      <c r="B17" s="124" t="s">
        <v>160</v>
      </c>
      <c r="C17" s="128" t="s">
        <v>162</v>
      </c>
      <c r="D17" s="125"/>
    </row>
    <row r="18" spans="1:4" s="129" customFormat="1" ht="15.75" thickBot="1" x14ac:dyDescent="0.3">
      <c r="A18" s="72"/>
      <c r="B18" s="130"/>
      <c r="D18" s="130"/>
    </row>
    <row r="19" spans="1:4" s="129" customFormat="1" x14ac:dyDescent="0.25">
      <c r="A19" s="96" t="s">
        <v>86</v>
      </c>
      <c r="B19" s="97"/>
      <c r="C19" s="97"/>
      <c r="D19" s="97"/>
    </row>
    <row r="20" spans="1:4" s="129" customFormat="1" ht="22.5" x14ac:dyDescent="0.25">
      <c r="A20" s="59" t="s">
        <v>78</v>
      </c>
      <c r="B20" s="124" t="s">
        <v>160</v>
      </c>
      <c r="C20" s="124"/>
      <c r="D20" s="125"/>
    </row>
    <row r="21" spans="1:4" s="129" customFormat="1" ht="22.5" x14ac:dyDescent="0.25">
      <c r="A21" s="59" t="s">
        <v>79</v>
      </c>
      <c r="B21" s="124" t="s">
        <v>160</v>
      </c>
      <c r="C21" s="124"/>
      <c r="D21" s="125"/>
    </row>
    <row r="22" spans="1:4" s="129" customFormat="1" ht="22.5" x14ac:dyDescent="0.25">
      <c r="A22" s="59" t="s">
        <v>80</v>
      </c>
      <c r="B22" s="124" t="s">
        <v>160</v>
      </c>
      <c r="C22" s="124"/>
      <c r="D22" s="125"/>
    </row>
    <row r="23" spans="1:4" s="129" customFormat="1" ht="22.5" x14ac:dyDescent="0.25">
      <c r="A23" s="59" t="s">
        <v>81</v>
      </c>
      <c r="B23" s="124" t="s">
        <v>160</v>
      </c>
      <c r="C23" s="124"/>
      <c r="D23" s="125"/>
    </row>
    <row r="24" spans="1:4" s="129" customFormat="1" ht="22.5" x14ac:dyDescent="0.25">
      <c r="A24" s="59" t="s">
        <v>82</v>
      </c>
      <c r="B24" s="124" t="s">
        <v>160</v>
      </c>
      <c r="C24" s="124"/>
      <c r="D24" s="125"/>
    </row>
    <row r="25" spans="1:4" s="129" customFormat="1" ht="22.5" x14ac:dyDescent="0.25">
      <c r="A25" s="59" t="s">
        <v>83</v>
      </c>
      <c r="B25" s="124" t="s">
        <v>160</v>
      </c>
      <c r="C25" s="124"/>
      <c r="D25" s="125"/>
    </row>
    <row r="26" spans="1:4" s="129" customFormat="1" ht="22.5" x14ac:dyDescent="0.25">
      <c r="A26" s="98" t="s">
        <v>88</v>
      </c>
      <c r="B26" s="131" t="s">
        <v>160</v>
      </c>
      <c r="C26" s="131"/>
      <c r="D26" s="132"/>
    </row>
    <row r="27" spans="1:4" s="61" customFormat="1" x14ac:dyDescent="0.25">
      <c r="A27" s="50"/>
      <c r="B27" s="130"/>
      <c r="D27" s="130"/>
    </row>
    <row r="28" spans="1:4" s="102" customFormat="1" x14ac:dyDescent="0.25">
      <c r="A28" s="101" t="s">
        <v>89</v>
      </c>
      <c r="B28" s="124"/>
      <c r="C28" s="124" t="s">
        <v>163</v>
      </c>
      <c r="D28" s="124"/>
    </row>
    <row r="29" spans="1:4" s="102" customFormat="1" ht="22.5" x14ac:dyDescent="0.25">
      <c r="A29" s="59" t="s">
        <v>38</v>
      </c>
      <c r="B29" s="124" t="s">
        <v>160</v>
      </c>
      <c r="C29" s="124" t="s">
        <v>163</v>
      </c>
      <c r="D29" s="133"/>
    </row>
    <row r="30" spans="1:4" s="102" customFormat="1" ht="22.5" x14ac:dyDescent="0.25">
      <c r="A30" s="59" t="s">
        <v>39</v>
      </c>
      <c r="B30" s="124" t="s">
        <v>160</v>
      </c>
      <c r="C30" s="124" t="s">
        <v>163</v>
      </c>
      <c r="D30" s="133"/>
    </row>
    <row r="31" spans="1:4" s="102" customFormat="1" ht="22.5" x14ac:dyDescent="0.25">
      <c r="A31" s="59" t="s">
        <v>40</v>
      </c>
      <c r="B31" s="124" t="s">
        <v>160</v>
      </c>
      <c r="C31" s="124" t="s">
        <v>163</v>
      </c>
      <c r="D31" s="133"/>
    </row>
    <row r="32" spans="1:4" s="102" customFormat="1" ht="22.5" x14ac:dyDescent="0.25">
      <c r="A32" s="59" t="s">
        <v>41</v>
      </c>
      <c r="B32" s="124" t="s">
        <v>160</v>
      </c>
      <c r="C32" s="124" t="s">
        <v>163</v>
      </c>
      <c r="D32" s="133"/>
    </row>
    <row r="33" spans="1:4" s="102" customFormat="1" ht="22.5" x14ac:dyDescent="0.25">
      <c r="A33" s="59" t="s">
        <v>42</v>
      </c>
      <c r="B33" s="124" t="s">
        <v>160</v>
      </c>
      <c r="C33" s="124" t="s">
        <v>163</v>
      </c>
      <c r="D33" s="133"/>
    </row>
    <row r="34" spans="1:4" s="102" customFormat="1" ht="22.5" x14ac:dyDescent="0.25">
      <c r="A34" s="59" t="s">
        <v>43</v>
      </c>
      <c r="B34" s="124" t="s">
        <v>160</v>
      </c>
      <c r="C34" s="124" t="s">
        <v>163</v>
      </c>
      <c r="D34" s="133"/>
    </row>
    <row r="35" spans="1:4" s="102" customFormat="1" ht="22.5" x14ac:dyDescent="0.25">
      <c r="A35" s="59" t="s">
        <v>44</v>
      </c>
      <c r="B35" s="124" t="s">
        <v>160</v>
      </c>
      <c r="C35" s="124" t="s">
        <v>163</v>
      </c>
      <c r="D35" s="133"/>
    </row>
    <row r="36" spans="1:4" s="102" customFormat="1" ht="22.5" x14ac:dyDescent="0.25">
      <c r="A36" s="59" t="s">
        <v>45</v>
      </c>
      <c r="B36" s="124" t="s">
        <v>160</v>
      </c>
      <c r="C36" s="124" t="s">
        <v>163</v>
      </c>
      <c r="D36" s="133"/>
    </row>
    <row r="37" spans="1:4" s="102" customFormat="1" ht="22.5" x14ac:dyDescent="0.25">
      <c r="A37" s="59" t="s">
        <v>46</v>
      </c>
      <c r="B37" s="124" t="s">
        <v>160</v>
      </c>
      <c r="C37" s="124" t="s">
        <v>163</v>
      </c>
      <c r="D37" s="133"/>
    </row>
    <row r="38" spans="1:4" s="102" customFormat="1" ht="22.5" x14ac:dyDescent="0.25">
      <c r="A38" s="59" t="s">
        <v>47</v>
      </c>
      <c r="B38" s="124" t="s">
        <v>160</v>
      </c>
      <c r="C38" s="124" t="s">
        <v>163</v>
      </c>
      <c r="D38" s="133"/>
    </row>
    <row r="39" spans="1:4" s="102" customFormat="1" ht="22.5" x14ac:dyDescent="0.25">
      <c r="A39" s="59" t="s">
        <v>48</v>
      </c>
      <c r="B39" s="124" t="s">
        <v>160</v>
      </c>
      <c r="C39" s="124" t="s">
        <v>163</v>
      </c>
      <c r="D39" s="133"/>
    </row>
    <row r="40" spans="1:4" s="102" customFormat="1" ht="22.5" x14ac:dyDescent="0.25">
      <c r="A40" s="59" t="s">
        <v>49</v>
      </c>
      <c r="B40" s="124" t="s">
        <v>160</v>
      </c>
      <c r="C40" s="124" t="s">
        <v>163</v>
      </c>
      <c r="D40" s="133"/>
    </row>
    <row r="41" spans="1:4" s="102" customFormat="1" ht="22.5" x14ac:dyDescent="0.25">
      <c r="A41" s="59" t="s">
        <v>50</v>
      </c>
      <c r="B41" s="124" t="s">
        <v>160</v>
      </c>
      <c r="C41" s="124" t="s">
        <v>163</v>
      </c>
      <c r="D41" s="133"/>
    </row>
    <row r="42" spans="1:4" s="102" customFormat="1" ht="22.5" x14ac:dyDescent="0.25">
      <c r="A42" s="59" t="s">
        <v>51</v>
      </c>
      <c r="B42" s="124" t="s">
        <v>160</v>
      </c>
      <c r="C42" s="124" t="s">
        <v>163</v>
      </c>
      <c r="D42" s="133"/>
    </row>
    <row r="43" spans="1:4" s="102" customFormat="1" ht="22.5" x14ac:dyDescent="0.25">
      <c r="A43" s="59" t="s">
        <v>52</v>
      </c>
      <c r="B43" s="124" t="s">
        <v>160</v>
      </c>
      <c r="C43" s="124" t="s">
        <v>163</v>
      </c>
      <c r="D43" s="133"/>
    </row>
    <row r="44" spans="1:4" s="102" customFormat="1" ht="22.5" x14ac:dyDescent="0.25">
      <c r="A44" s="59" t="s">
        <v>53</v>
      </c>
      <c r="B44" s="124" t="s">
        <v>160</v>
      </c>
      <c r="C44" s="124" t="s">
        <v>163</v>
      </c>
      <c r="D44" s="133"/>
    </row>
    <row r="45" spans="1:4" s="102" customFormat="1" ht="22.5" x14ac:dyDescent="0.25">
      <c r="A45" s="59" t="s">
        <v>54</v>
      </c>
      <c r="B45" s="124" t="s">
        <v>160</v>
      </c>
      <c r="C45" s="124" t="s">
        <v>163</v>
      </c>
      <c r="D45" s="133"/>
    </row>
    <row r="46" spans="1:4" s="102" customFormat="1" ht="22.5" x14ac:dyDescent="0.25">
      <c r="A46" s="59" t="s">
        <v>55</v>
      </c>
      <c r="B46" s="124" t="s">
        <v>160</v>
      </c>
      <c r="C46" s="124" t="s">
        <v>163</v>
      </c>
      <c r="D46" s="133"/>
    </row>
    <row r="47" spans="1:4" s="102" customFormat="1" ht="22.5" x14ac:dyDescent="0.25">
      <c r="A47" s="59" t="s">
        <v>56</v>
      </c>
      <c r="B47" s="124" t="s">
        <v>160</v>
      </c>
      <c r="C47" s="124" t="s">
        <v>163</v>
      </c>
      <c r="D47" s="133"/>
    </row>
    <row r="48" spans="1:4" s="102" customFormat="1" ht="22.5" x14ac:dyDescent="0.25">
      <c r="A48" s="59" t="s">
        <v>57</v>
      </c>
      <c r="B48" s="124" t="s">
        <v>160</v>
      </c>
      <c r="C48" s="124" t="s">
        <v>163</v>
      </c>
      <c r="D48" s="133"/>
    </row>
    <row r="49" spans="1:4" s="102" customFormat="1" ht="22.5" x14ac:dyDescent="0.25">
      <c r="A49" s="59" t="s">
        <v>58</v>
      </c>
      <c r="B49" s="124" t="s">
        <v>160</v>
      </c>
      <c r="C49" s="124" t="s">
        <v>163</v>
      </c>
      <c r="D49" s="133"/>
    </row>
    <row r="50" spans="1:4" s="102" customFormat="1" ht="22.5" x14ac:dyDescent="0.25">
      <c r="A50" s="59" t="s">
        <v>59</v>
      </c>
      <c r="B50" s="124" t="s">
        <v>160</v>
      </c>
      <c r="C50" s="124" t="s">
        <v>163</v>
      </c>
      <c r="D50" s="133"/>
    </row>
    <row r="51" spans="1:4" s="102" customFormat="1" x14ac:dyDescent="0.25">
      <c r="B51" s="134"/>
      <c r="C51" s="134"/>
      <c r="D51" s="135"/>
    </row>
    <row r="52" spans="1:4" s="61" customFormat="1" x14ac:dyDescent="0.25">
      <c r="A52" s="104" t="s">
        <v>90</v>
      </c>
      <c r="B52" s="136"/>
      <c r="D52" s="136"/>
    </row>
    <row r="53" spans="1:4" s="102" customFormat="1" ht="22.5" x14ac:dyDescent="0.25">
      <c r="A53" s="105" t="s">
        <v>91</v>
      </c>
      <c r="B53" s="124" t="s">
        <v>160</v>
      </c>
      <c r="C53" s="124"/>
      <c r="D53" s="133"/>
    </row>
    <row r="54" spans="1:4" s="102" customFormat="1" ht="22.5" x14ac:dyDescent="0.25">
      <c r="A54" s="105" t="s">
        <v>92</v>
      </c>
      <c r="B54" s="124" t="s">
        <v>160</v>
      </c>
      <c r="C54" s="124"/>
      <c r="D54" s="133"/>
    </row>
    <row r="55" spans="1:4" s="61" customFormat="1" ht="22.5" x14ac:dyDescent="0.25">
      <c r="A55" s="105" t="s">
        <v>93</v>
      </c>
      <c r="B55" s="124" t="s">
        <v>160</v>
      </c>
      <c r="C55" s="124"/>
      <c r="D55" s="125"/>
    </row>
    <row r="56" spans="1:4" s="61" customFormat="1" ht="25.5" x14ac:dyDescent="0.25">
      <c r="A56" s="105" t="s">
        <v>94</v>
      </c>
      <c r="B56" s="124" t="s">
        <v>160</v>
      </c>
      <c r="C56" s="124"/>
      <c r="D56" s="125"/>
    </row>
    <row r="57" spans="1:4" s="61" customFormat="1" ht="25.5" x14ac:dyDescent="0.25">
      <c r="A57" s="105" t="s">
        <v>95</v>
      </c>
      <c r="B57" s="124" t="s">
        <v>160</v>
      </c>
      <c r="C57" s="124"/>
      <c r="D57" s="125"/>
    </row>
    <row r="58" spans="1:4" s="61" customFormat="1" ht="22.5" x14ac:dyDescent="0.25">
      <c r="A58" s="105" t="s">
        <v>96</v>
      </c>
      <c r="B58" s="124" t="s">
        <v>160</v>
      </c>
      <c r="C58" s="124"/>
      <c r="D58" s="125"/>
    </row>
    <row r="59" spans="1:4" s="61" customFormat="1" ht="25.5" x14ac:dyDescent="0.25">
      <c r="A59" s="105" t="s">
        <v>97</v>
      </c>
      <c r="B59" s="124" t="s">
        <v>160</v>
      </c>
      <c r="C59" s="124"/>
      <c r="D59" s="125"/>
    </row>
    <row r="60" spans="1:4" s="61" customFormat="1" ht="22.5" x14ac:dyDescent="0.25">
      <c r="A60" s="105" t="s">
        <v>98</v>
      </c>
      <c r="B60" s="124" t="s">
        <v>160</v>
      </c>
      <c r="C60" s="124"/>
      <c r="D60" s="125"/>
    </row>
    <row r="61" spans="1:4" s="61" customFormat="1" ht="22.5" x14ac:dyDescent="0.25">
      <c r="A61" s="105" t="s">
        <v>99</v>
      </c>
      <c r="B61" s="124" t="s">
        <v>160</v>
      </c>
      <c r="C61" s="124"/>
      <c r="D61" s="125"/>
    </row>
    <row r="62" spans="1:4" s="61" customFormat="1" ht="22.5" x14ac:dyDescent="0.25">
      <c r="A62" s="105" t="s">
        <v>100</v>
      </c>
      <c r="B62" s="124" t="s">
        <v>160</v>
      </c>
      <c r="C62" s="124"/>
      <c r="D62" s="125"/>
    </row>
    <row r="63" spans="1:4" s="61" customFormat="1" ht="22.5" x14ac:dyDescent="0.25">
      <c r="A63" s="105" t="s">
        <v>101</v>
      </c>
      <c r="B63" s="124" t="s">
        <v>160</v>
      </c>
      <c r="C63" s="124"/>
      <c r="D63" s="125"/>
    </row>
    <row r="64" spans="1:4" s="61" customFormat="1" ht="22.5" x14ac:dyDescent="0.25">
      <c r="A64" s="105" t="s">
        <v>102</v>
      </c>
      <c r="B64" s="124" t="s">
        <v>160</v>
      </c>
      <c r="C64" s="124"/>
      <c r="D64" s="125"/>
    </row>
    <row r="65" spans="1:4" s="61" customFormat="1" ht="22.5" x14ac:dyDescent="0.25">
      <c r="A65" s="105" t="s">
        <v>103</v>
      </c>
      <c r="B65" s="124" t="s">
        <v>160</v>
      </c>
      <c r="C65" s="124"/>
      <c r="D65" s="125"/>
    </row>
    <row r="66" spans="1:4" s="61" customFormat="1" ht="25.5" x14ac:dyDescent="0.25">
      <c r="A66" s="105" t="s">
        <v>104</v>
      </c>
      <c r="B66" s="124" t="s">
        <v>160</v>
      </c>
      <c r="C66" s="124"/>
      <c r="D66" s="125"/>
    </row>
    <row r="67" spans="1:4" s="61" customFormat="1" ht="25.5" x14ac:dyDescent="0.25">
      <c r="A67" s="105" t="s">
        <v>105</v>
      </c>
      <c r="B67" s="124" t="s">
        <v>160</v>
      </c>
      <c r="C67" s="124"/>
      <c r="D67" s="125"/>
    </row>
    <row r="68" spans="1:4" s="61" customFormat="1" ht="22.5" x14ac:dyDescent="0.25">
      <c r="A68" s="105" t="s">
        <v>106</v>
      </c>
      <c r="B68" s="124" t="s">
        <v>160</v>
      </c>
      <c r="C68" s="124"/>
      <c r="D68" s="125"/>
    </row>
    <row r="69" spans="1:4" s="61" customFormat="1" ht="22.5" x14ac:dyDescent="0.25">
      <c r="A69" s="105" t="s">
        <v>107</v>
      </c>
      <c r="B69" s="124" t="s">
        <v>160</v>
      </c>
      <c r="C69" s="124"/>
      <c r="D69" s="125"/>
    </row>
    <row r="70" spans="1:4" s="61" customFormat="1" ht="25.5" x14ac:dyDescent="0.25">
      <c r="A70" s="105" t="s">
        <v>108</v>
      </c>
      <c r="B70" s="124" t="s">
        <v>160</v>
      </c>
      <c r="C70" s="124"/>
      <c r="D70" s="125"/>
    </row>
    <row r="71" spans="1:4" s="61" customFormat="1" ht="22.5" x14ac:dyDescent="0.25">
      <c r="A71" s="105" t="s">
        <v>109</v>
      </c>
      <c r="B71" s="124" t="s">
        <v>160</v>
      </c>
      <c r="C71" s="124"/>
      <c r="D71" s="125"/>
    </row>
    <row r="72" spans="1:4" s="61" customFormat="1" ht="25.5" x14ac:dyDescent="0.25">
      <c r="A72" s="105" t="s">
        <v>110</v>
      </c>
      <c r="B72" s="124" t="s">
        <v>160</v>
      </c>
      <c r="C72" s="124"/>
      <c r="D72" s="125"/>
    </row>
    <row r="73" spans="1:4" s="61" customFormat="1" ht="22.5" x14ac:dyDescent="0.25">
      <c r="A73" s="105" t="s">
        <v>111</v>
      </c>
      <c r="B73" s="124" t="s">
        <v>160</v>
      </c>
      <c r="C73" s="124"/>
      <c r="D73" s="125"/>
    </row>
    <row r="74" spans="1:4" s="61" customFormat="1" ht="22.5" x14ac:dyDescent="0.25">
      <c r="A74" s="105" t="s">
        <v>112</v>
      </c>
      <c r="B74" s="124" t="s">
        <v>160</v>
      </c>
      <c r="C74" s="124"/>
      <c r="D74" s="125"/>
    </row>
    <row r="75" spans="1:4" s="61" customFormat="1" x14ac:dyDescent="0.25">
      <c r="A75" s="108" t="s">
        <v>88</v>
      </c>
      <c r="B75" s="137"/>
      <c r="C75" s="137"/>
      <c r="D75" s="138"/>
    </row>
    <row r="76" spans="1:4" s="102" customFormat="1" ht="7.5" customHeight="1" x14ac:dyDescent="0.25">
      <c r="A76" s="95"/>
      <c r="B76" s="95"/>
      <c r="C76" s="95"/>
      <c r="D76" s="95"/>
    </row>
    <row r="77" spans="1:4" s="102" customFormat="1" ht="22.5" x14ac:dyDescent="0.25">
      <c r="A77" s="105" t="s">
        <v>113</v>
      </c>
      <c r="B77" s="124" t="s">
        <v>160</v>
      </c>
      <c r="C77" s="124"/>
      <c r="D77" s="133"/>
    </row>
    <row r="78" spans="1:4" s="102" customFormat="1" ht="22.5" x14ac:dyDescent="0.25">
      <c r="A78" s="105" t="s">
        <v>114</v>
      </c>
      <c r="B78" s="124" t="s">
        <v>160</v>
      </c>
      <c r="C78" s="124"/>
      <c r="D78" s="133"/>
    </row>
    <row r="79" spans="1:4" s="102" customFormat="1" ht="22.5" x14ac:dyDescent="0.25">
      <c r="A79" s="105" t="s">
        <v>115</v>
      </c>
      <c r="B79" s="124" t="s">
        <v>160</v>
      </c>
      <c r="C79" s="124"/>
      <c r="D79" s="133"/>
    </row>
    <row r="80" spans="1:4" s="102" customFormat="1" ht="25.5" x14ac:dyDescent="0.25">
      <c r="A80" s="105" t="s">
        <v>116</v>
      </c>
      <c r="B80" s="124" t="s">
        <v>160</v>
      </c>
      <c r="C80" s="124"/>
      <c r="D80" s="133"/>
    </row>
    <row r="81" spans="1:4" s="102" customFormat="1" ht="25.5" x14ac:dyDescent="0.25">
      <c r="A81" s="105" t="s">
        <v>117</v>
      </c>
      <c r="B81" s="124" t="s">
        <v>160</v>
      </c>
      <c r="C81" s="124"/>
      <c r="D81" s="133"/>
    </row>
    <row r="82" spans="1:4" s="102" customFormat="1" ht="22.5" x14ac:dyDescent="0.25">
      <c r="A82" s="105" t="s">
        <v>118</v>
      </c>
      <c r="B82" s="124" t="s">
        <v>160</v>
      </c>
      <c r="C82" s="124"/>
      <c r="D82" s="133"/>
    </row>
    <row r="83" spans="1:4" s="102" customFormat="1" ht="25.5" x14ac:dyDescent="0.25">
      <c r="A83" s="105" t="s">
        <v>119</v>
      </c>
      <c r="B83" s="124" t="s">
        <v>160</v>
      </c>
      <c r="C83" s="124"/>
      <c r="D83" s="133"/>
    </row>
    <row r="84" spans="1:4" s="102" customFormat="1" ht="22.5" x14ac:dyDescent="0.25">
      <c r="A84" s="105" t="s">
        <v>120</v>
      </c>
      <c r="B84" s="124" t="s">
        <v>160</v>
      </c>
      <c r="C84" s="124"/>
      <c r="D84" s="133"/>
    </row>
    <row r="85" spans="1:4" s="102" customFormat="1" ht="25.5" x14ac:dyDescent="0.25">
      <c r="A85" s="105" t="s">
        <v>121</v>
      </c>
      <c r="B85" s="124" t="s">
        <v>160</v>
      </c>
      <c r="C85" s="124"/>
      <c r="D85" s="133"/>
    </row>
    <row r="86" spans="1:4" s="102" customFormat="1" ht="22.5" x14ac:dyDescent="0.25">
      <c r="A86" s="105" t="s">
        <v>122</v>
      </c>
      <c r="B86" s="124" t="s">
        <v>160</v>
      </c>
      <c r="C86" s="124"/>
      <c r="D86" s="133"/>
    </row>
    <row r="87" spans="1:4" s="102" customFormat="1" ht="22.5" x14ac:dyDescent="0.25">
      <c r="A87" s="105" t="s">
        <v>123</v>
      </c>
      <c r="B87" s="124" t="s">
        <v>160</v>
      </c>
      <c r="C87" s="124"/>
      <c r="D87" s="133"/>
    </row>
    <row r="88" spans="1:4" s="102" customFormat="1" ht="22.5" x14ac:dyDescent="0.25">
      <c r="A88" s="105" t="s">
        <v>124</v>
      </c>
      <c r="B88" s="124" t="s">
        <v>160</v>
      </c>
      <c r="C88" s="124"/>
      <c r="D88" s="133"/>
    </row>
    <row r="89" spans="1:4" s="102" customFormat="1" ht="25.5" x14ac:dyDescent="0.25">
      <c r="A89" s="105" t="s">
        <v>125</v>
      </c>
      <c r="B89" s="124" t="s">
        <v>160</v>
      </c>
      <c r="C89" s="124"/>
      <c r="D89" s="133"/>
    </row>
    <row r="90" spans="1:4" s="102" customFormat="1" ht="25.5" x14ac:dyDescent="0.25">
      <c r="A90" s="105" t="s">
        <v>126</v>
      </c>
      <c r="B90" s="124" t="s">
        <v>160</v>
      </c>
      <c r="C90" s="124"/>
      <c r="D90" s="133"/>
    </row>
    <row r="91" spans="1:4" s="102" customFormat="1" ht="25.5" x14ac:dyDescent="0.25">
      <c r="A91" s="105" t="s">
        <v>127</v>
      </c>
      <c r="B91" s="124" t="s">
        <v>160</v>
      </c>
      <c r="C91" s="124"/>
      <c r="D91" s="133"/>
    </row>
    <row r="92" spans="1:4" s="102" customFormat="1" ht="22.5" x14ac:dyDescent="0.25">
      <c r="A92" s="105" t="s">
        <v>128</v>
      </c>
      <c r="B92" s="124" t="s">
        <v>160</v>
      </c>
      <c r="C92" s="124"/>
      <c r="D92" s="133"/>
    </row>
    <row r="93" spans="1:4" s="102" customFormat="1" ht="22.5" x14ac:dyDescent="0.25">
      <c r="A93" s="105" t="s">
        <v>129</v>
      </c>
      <c r="B93" s="124" t="s">
        <v>160</v>
      </c>
      <c r="C93" s="124"/>
      <c r="D93" s="133"/>
    </row>
    <row r="94" spans="1:4" s="102" customFormat="1" ht="25.5" x14ac:dyDescent="0.25">
      <c r="A94" s="105" t="s">
        <v>130</v>
      </c>
      <c r="B94" s="124" t="s">
        <v>160</v>
      </c>
      <c r="C94" s="124"/>
      <c r="D94" s="133"/>
    </row>
    <row r="95" spans="1:4" s="102" customFormat="1" ht="22.5" x14ac:dyDescent="0.25">
      <c r="A95" s="105" t="s">
        <v>131</v>
      </c>
      <c r="B95" s="124" t="s">
        <v>160</v>
      </c>
      <c r="C95" s="124"/>
      <c r="D95" s="133"/>
    </row>
    <row r="96" spans="1:4" s="102" customFormat="1" ht="25.5" x14ac:dyDescent="0.25">
      <c r="A96" s="105" t="s">
        <v>132</v>
      </c>
      <c r="B96" s="124" t="s">
        <v>160</v>
      </c>
      <c r="C96" s="124"/>
      <c r="D96" s="133"/>
    </row>
    <row r="97" spans="1:4" s="102" customFormat="1" ht="25.5" x14ac:dyDescent="0.25">
      <c r="A97" s="105" t="s">
        <v>133</v>
      </c>
      <c r="B97" s="124" t="s">
        <v>160</v>
      </c>
      <c r="C97" s="124"/>
      <c r="D97" s="133"/>
    </row>
    <row r="98" spans="1:4" s="102" customFormat="1" ht="22.5" x14ac:dyDescent="0.25">
      <c r="A98" s="105" t="s">
        <v>134</v>
      </c>
      <c r="B98" s="124" t="s">
        <v>160</v>
      </c>
      <c r="C98" s="124"/>
      <c r="D98" s="133"/>
    </row>
    <row r="99" spans="1:4" s="61" customFormat="1" x14ac:dyDescent="0.25">
      <c r="A99" s="108" t="s">
        <v>88</v>
      </c>
      <c r="B99" s="137"/>
      <c r="C99" s="137"/>
      <c r="D99" s="138"/>
    </row>
    <row r="100" spans="1:4" s="102" customFormat="1" ht="7.5" customHeight="1" x14ac:dyDescent="0.25">
      <c r="A100" s="95"/>
      <c r="B100" s="95"/>
      <c r="C100" s="95"/>
      <c r="D100" s="95"/>
    </row>
    <row r="101" spans="1:4" s="102" customFormat="1" ht="22.5" x14ac:dyDescent="0.25">
      <c r="A101" s="105" t="s">
        <v>135</v>
      </c>
      <c r="B101" s="124" t="s">
        <v>160</v>
      </c>
      <c r="C101" s="124"/>
      <c r="D101" s="133"/>
    </row>
    <row r="102" spans="1:4" s="102" customFormat="1" ht="22.5" x14ac:dyDescent="0.25">
      <c r="A102" s="105" t="s">
        <v>136</v>
      </c>
      <c r="B102" s="124" t="s">
        <v>160</v>
      </c>
      <c r="C102" s="124"/>
      <c r="D102" s="133"/>
    </row>
    <row r="103" spans="1:4" s="102" customFormat="1" ht="22.5" x14ac:dyDescent="0.25">
      <c r="A103" s="105" t="s">
        <v>137</v>
      </c>
      <c r="B103" s="124" t="s">
        <v>160</v>
      </c>
      <c r="C103" s="124"/>
      <c r="D103" s="133"/>
    </row>
    <row r="104" spans="1:4" s="102" customFormat="1" ht="25.5" x14ac:dyDescent="0.25">
      <c r="A104" s="105" t="s">
        <v>138</v>
      </c>
      <c r="B104" s="124" t="s">
        <v>160</v>
      </c>
      <c r="C104" s="124"/>
      <c r="D104" s="133"/>
    </row>
    <row r="105" spans="1:4" s="102" customFormat="1" ht="25.5" x14ac:dyDescent="0.25">
      <c r="A105" s="105" t="s">
        <v>139</v>
      </c>
      <c r="B105" s="124" t="s">
        <v>160</v>
      </c>
      <c r="C105" s="124"/>
      <c r="D105" s="133"/>
    </row>
    <row r="106" spans="1:4" s="102" customFormat="1" ht="22.5" x14ac:dyDescent="0.25">
      <c r="A106" s="105" t="s">
        <v>140</v>
      </c>
      <c r="B106" s="124" t="s">
        <v>160</v>
      </c>
      <c r="C106" s="124"/>
      <c r="D106" s="133"/>
    </row>
    <row r="107" spans="1:4" s="102" customFormat="1" ht="25.5" x14ac:dyDescent="0.25">
      <c r="A107" s="105" t="s">
        <v>141</v>
      </c>
      <c r="B107" s="124" t="s">
        <v>160</v>
      </c>
      <c r="C107" s="124"/>
      <c r="D107" s="133"/>
    </row>
    <row r="108" spans="1:4" s="102" customFormat="1" ht="22.5" x14ac:dyDescent="0.25">
      <c r="A108" s="105" t="s">
        <v>142</v>
      </c>
      <c r="B108" s="124" t="s">
        <v>160</v>
      </c>
      <c r="C108" s="124"/>
      <c r="D108" s="133"/>
    </row>
    <row r="109" spans="1:4" s="102" customFormat="1" ht="22.5" x14ac:dyDescent="0.25">
      <c r="A109" s="105" t="s">
        <v>143</v>
      </c>
      <c r="B109" s="124" t="s">
        <v>160</v>
      </c>
      <c r="C109" s="124"/>
      <c r="D109" s="133"/>
    </row>
    <row r="110" spans="1:4" s="102" customFormat="1" ht="22.5" x14ac:dyDescent="0.25">
      <c r="A110" s="105" t="s">
        <v>144</v>
      </c>
      <c r="B110" s="124" t="s">
        <v>160</v>
      </c>
      <c r="C110" s="124"/>
      <c r="D110" s="133"/>
    </row>
    <row r="111" spans="1:4" s="102" customFormat="1" ht="22.5" x14ac:dyDescent="0.25">
      <c r="A111" s="105" t="s">
        <v>145</v>
      </c>
      <c r="B111" s="124" t="s">
        <v>160</v>
      </c>
      <c r="C111" s="124"/>
      <c r="D111" s="133"/>
    </row>
    <row r="112" spans="1:4" s="102" customFormat="1" ht="22.5" x14ac:dyDescent="0.25">
      <c r="A112" s="105" t="s">
        <v>146</v>
      </c>
      <c r="B112" s="124" t="s">
        <v>160</v>
      </c>
      <c r="C112" s="124"/>
      <c r="D112" s="133"/>
    </row>
    <row r="113" spans="1:4" s="102" customFormat="1" ht="22.5" x14ac:dyDescent="0.25">
      <c r="A113" s="105" t="s">
        <v>147</v>
      </c>
      <c r="B113" s="124" t="s">
        <v>160</v>
      </c>
      <c r="C113" s="124"/>
      <c r="D113" s="133"/>
    </row>
    <row r="114" spans="1:4" s="102" customFormat="1" ht="25.5" x14ac:dyDescent="0.25">
      <c r="A114" s="105" t="s">
        <v>148</v>
      </c>
      <c r="B114" s="124" t="s">
        <v>160</v>
      </c>
      <c r="C114" s="124"/>
      <c r="D114" s="133"/>
    </row>
    <row r="115" spans="1:4" s="102" customFormat="1" ht="25.5" x14ac:dyDescent="0.25">
      <c r="A115" s="105" t="s">
        <v>149</v>
      </c>
      <c r="B115" s="124" t="s">
        <v>160</v>
      </c>
      <c r="C115" s="124"/>
      <c r="D115" s="133"/>
    </row>
    <row r="116" spans="1:4" s="102" customFormat="1" ht="22.5" x14ac:dyDescent="0.25">
      <c r="A116" s="105" t="s">
        <v>150</v>
      </c>
      <c r="B116" s="124" t="s">
        <v>160</v>
      </c>
      <c r="C116" s="124"/>
      <c r="D116" s="133"/>
    </row>
    <row r="117" spans="1:4" s="102" customFormat="1" ht="22.5" x14ac:dyDescent="0.25">
      <c r="A117" s="105" t="s">
        <v>151</v>
      </c>
      <c r="B117" s="124" t="s">
        <v>160</v>
      </c>
      <c r="C117" s="124"/>
      <c r="D117" s="133"/>
    </row>
    <row r="118" spans="1:4" s="102" customFormat="1" ht="25.5" x14ac:dyDescent="0.25">
      <c r="A118" s="105" t="s">
        <v>152</v>
      </c>
      <c r="B118" s="124" t="s">
        <v>160</v>
      </c>
      <c r="C118" s="124"/>
      <c r="D118" s="133"/>
    </row>
    <row r="119" spans="1:4" s="102" customFormat="1" ht="22.5" x14ac:dyDescent="0.25">
      <c r="A119" s="105" t="s">
        <v>153</v>
      </c>
      <c r="B119" s="124" t="s">
        <v>160</v>
      </c>
      <c r="C119" s="124"/>
      <c r="D119" s="133"/>
    </row>
    <row r="120" spans="1:4" s="102" customFormat="1" ht="25.5" x14ac:dyDescent="0.25">
      <c r="A120" s="105" t="s">
        <v>154</v>
      </c>
      <c r="B120" s="124" t="s">
        <v>160</v>
      </c>
      <c r="C120" s="124"/>
      <c r="D120" s="133"/>
    </row>
    <row r="121" spans="1:4" s="102" customFormat="1" ht="22.5" x14ac:dyDescent="0.25">
      <c r="A121" s="105" t="s">
        <v>155</v>
      </c>
      <c r="B121" s="124" t="s">
        <v>160</v>
      </c>
      <c r="C121" s="124"/>
      <c r="D121" s="133"/>
    </row>
    <row r="122" spans="1:4" s="102" customFormat="1" ht="22.5" x14ac:dyDescent="0.25">
      <c r="A122" s="105" t="s">
        <v>156</v>
      </c>
      <c r="B122" s="124" t="s">
        <v>160</v>
      </c>
      <c r="C122" s="124"/>
      <c r="D122" s="133"/>
    </row>
    <row r="123" spans="1:4" s="61" customFormat="1" x14ac:dyDescent="0.25">
      <c r="A123" s="110" t="s">
        <v>88</v>
      </c>
      <c r="B123" s="137"/>
      <c r="C123" s="137"/>
      <c r="D123" s="138"/>
    </row>
    <row r="124" spans="1:4" s="61" customFormat="1" ht="15.75" thickBot="1" x14ac:dyDescent="0.3">
      <c r="A124" s="56"/>
      <c r="B124" s="56"/>
      <c r="D124" s="56"/>
    </row>
    <row r="125" spans="1:4" s="61" customFormat="1" x14ac:dyDescent="0.25">
      <c r="A125" s="111" t="s">
        <v>157</v>
      </c>
      <c r="B125" s="97"/>
      <c r="C125" s="97"/>
      <c r="D125" s="97"/>
    </row>
    <row r="126" spans="1:4" s="61" customFormat="1" ht="22.5" x14ac:dyDescent="0.25">
      <c r="A126" s="59" t="s">
        <v>60</v>
      </c>
      <c r="B126" s="124" t="s">
        <v>160</v>
      </c>
      <c r="C126" s="124"/>
      <c r="D126" s="125"/>
    </row>
    <row r="127" spans="1:4" s="61" customFormat="1" ht="22.5" x14ac:dyDescent="0.25">
      <c r="A127" s="59" t="s">
        <v>61</v>
      </c>
      <c r="B127" s="124" t="s">
        <v>160</v>
      </c>
      <c r="C127" s="124"/>
      <c r="D127" s="125"/>
    </row>
    <row r="128" spans="1:4" s="61" customFormat="1" ht="22.5" x14ac:dyDescent="0.25">
      <c r="A128" s="59" t="s">
        <v>62</v>
      </c>
      <c r="B128" s="124" t="s">
        <v>160</v>
      </c>
      <c r="C128" s="124"/>
      <c r="D128" s="125"/>
    </row>
    <row r="129" spans="1:4" s="61" customFormat="1" ht="22.5" x14ac:dyDescent="0.25">
      <c r="A129" s="59" t="s">
        <v>63</v>
      </c>
      <c r="B129" s="124" t="s">
        <v>160</v>
      </c>
      <c r="C129" s="124"/>
      <c r="D129" s="125"/>
    </row>
    <row r="130" spans="1:4" s="61" customFormat="1" ht="22.5" x14ac:dyDescent="0.25">
      <c r="A130" s="59" t="s">
        <v>64</v>
      </c>
      <c r="B130" s="124" t="s">
        <v>160</v>
      </c>
      <c r="C130" s="124"/>
      <c r="D130" s="125"/>
    </row>
    <row r="131" spans="1:4" s="61" customFormat="1" ht="22.5" x14ac:dyDescent="0.25">
      <c r="A131" s="59" t="s">
        <v>65</v>
      </c>
      <c r="B131" s="124" t="s">
        <v>160</v>
      </c>
      <c r="C131" s="124"/>
      <c r="D131" s="125"/>
    </row>
    <row r="132" spans="1:4" s="61" customFormat="1" ht="22.5" x14ac:dyDescent="0.25">
      <c r="A132" s="98" t="s">
        <v>158</v>
      </c>
      <c r="B132" s="124" t="s">
        <v>160</v>
      </c>
      <c r="C132" s="124"/>
      <c r="D132" s="125"/>
    </row>
    <row r="133" spans="1:4" s="61" customFormat="1" ht="15.75" thickBot="1" x14ac:dyDescent="0.3">
      <c r="A133" s="97"/>
      <c r="B133" s="123"/>
      <c r="D133" s="136"/>
    </row>
    <row r="134" spans="1:4" s="61" customFormat="1" x14ac:dyDescent="0.25">
      <c r="A134" s="111" t="s">
        <v>159</v>
      </c>
    </row>
    <row r="135" spans="1:4" s="61" customFormat="1" ht="22.5" x14ac:dyDescent="0.25">
      <c r="A135" s="59" t="s">
        <v>66</v>
      </c>
      <c r="B135" s="124" t="s">
        <v>160</v>
      </c>
      <c r="C135" s="124"/>
      <c r="D135" s="125"/>
    </row>
    <row r="136" spans="1:4" s="61" customFormat="1" ht="22.5" x14ac:dyDescent="0.25">
      <c r="A136" s="59" t="s">
        <v>67</v>
      </c>
      <c r="B136" s="124" t="s">
        <v>160</v>
      </c>
      <c r="C136" s="124"/>
      <c r="D136" s="125"/>
    </row>
    <row r="137" spans="1:4" s="61" customFormat="1" ht="22.5" x14ac:dyDescent="0.25">
      <c r="A137" s="59" t="s">
        <v>68</v>
      </c>
      <c r="B137" s="124" t="s">
        <v>160</v>
      </c>
      <c r="C137" s="124"/>
      <c r="D137" s="125"/>
    </row>
    <row r="138" spans="1:4" s="61" customFormat="1" ht="22.5" x14ac:dyDescent="0.25">
      <c r="A138" s="59" t="s">
        <v>69</v>
      </c>
      <c r="B138" s="124" t="s">
        <v>160</v>
      </c>
      <c r="C138" s="124"/>
      <c r="D138" s="125"/>
    </row>
    <row r="139" spans="1:4" s="61" customFormat="1" ht="22.5" x14ac:dyDescent="0.25">
      <c r="A139" s="59" t="s">
        <v>70</v>
      </c>
      <c r="B139" s="124" t="s">
        <v>160</v>
      </c>
      <c r="C139" s="124"/>
      <c r="D139" s="125"/>
    </row>
    <row r="140" spans="1:4" s="61" customFormat="1" ht="22.5" x14ac:dyDescent="0.25">
      <c r="A140" s="98" t="s">
        <v>158</v>
      </c>
      <c r="B140" s="124" t="s">
        <v>160</v>
      </c>
      <c r="C140" s="124"/>
      <c r="D140" s="125"/>
    </row>
    <row r="141" spans="1:4" x14ac:dyDescent="0.25">
      <c r="B141" s="44"/>
      <c r="D141" s="43"/>
    </row>
    <row r="142" spans="1:4" x14ac:dyDescent="0.25">
      <c r="B142" s="44"/>
      <c r="D142" s="43"/>
    </row>
    <row r="143" spans="1:4" x14ac:dyDescent="0.25">
      <c r="B143" s="44"/>
      <c r="D143" s="43"/>
    </row>
    <row r="144" spans="1:4" x14ac:dyDescent="0.25">
      <c r="B144" s="44"/>
      <c r="D144" s="43"/>
    </row>
    <row r="145" spans="2:4" x14ac:dyDescent="0.25">
      <c r="B145" s="44"/>
      <c r="D145" s="43"/>
    </row>
    <row r="146" spans="2:4" x14ac:dyDescent="0.25">
      <c r="B146" s="44"/>
      <c r="D146" s="43"/>
    </row>
    <row r="147" spans="2:4" x14ac:dyDescent="0.25">
      <c r="B147" s="44"/>
      <c r="D147" s="43"/>
    </row>
    <row r="148" spans="2:4" x14ac:dyDescent="0.25">
      <c r="B148" s="44"/>
      <c r="D148" s="43"/>
    </row>
    <row r="149" spans="2:4" x14ac:dyDescent="0.25">
      <c r="B149" s="44"/>
      <c r="D149" s="43"/>
    </row>
    <row r="150" spans="2:4" x14ac:dyDescent="0.25">
      <c r="B150" s="44"/>
      <c r="D150" s="43"/>
    </row>
    <row r="151" spans="2:4" x14ac:dyDescent="0.25">
      <c r="B151" s="44"/>
      <c r="D151" s="43"/>
    </row>
    <row r="152" spans="2:4" x14ac:dyDescent="0.25">
      <c r="B152" s="44"/>
      <c r="D152" s="43"/>
    </row>
    <row r="153" spans="2:4" x14ac:dyDescent="0.25">
      <c r="B153" s="44"/>
      <c r="D153" s="43"/>
    </row>
    <row r="154" spans="2:4" x14ac:dyDescent="0.25">
      <c r="B154" s="44"/>
      <c r="D154" s="43"/>
    </row>
    <row r="155" spans="2:4" x14ac:dyDescent="0.25">
      <c r="B155" s="44"/>
      <c r="D155" s="43"/>
    </row>
    <row r="156" spans="2:4" x14ac:dyDescent="0.25">
      <c r="B156" s="44"/>
      <c r="D156" s="43"/>
    </row>
    <row r="157" spans="2:4" x14ac:dyDescent="0.25">
      <c r="B157" s="44"/>
      <c r="D157" s="43"/>
    </row>
    <row r="158" spans="2:4" x14ac:dyDescent="0.25">
      <c r="B158" s="44"/>
      <c r="D158" s="43"/>
    </row>
    <row r="159" spans="2:4" x14ac:dyDescent="0.25">
      <c r="B159" s="44"/>
      <c r="D159" s="43"/>
    </row>
    <row r="160" spans="2:4" x14ac:dyDescent="0.25">
      <c r="B160" s="44"/>
      <c r="D160" s="43"/>
    </row>
    <row r="161" spans="2:4" x14ac:dyDescent="0.25">
      <c r="B161" s="44"/>
      <c r="D161" s="43"/>
    </row>
    <row r="162" spans="2:4" x14ac:dyDescent="0.25">
      <c r="B162" s="44"/>
      <c r="D162" s="43"/>
    </row>
    <row r="163" spans="2:4" x14ac:dyDescent="0.25">
      <c r="B163" s="44"/>
      <c r="D163" s="43"/>
    </row>
    <row r="164" spans="2:4" x14ac:dyDescent="0.25">
      <c r="B164" s="44"/>
      <c r="D164" s="43"/>
    </row>
    <row r="165" spans="2:4" x14ac:dyDescent="0.25">
      <c r="B165" s="44"/>
      <c r="D165" s="43"/>
    </row>
    <row r="166" spans="2:4" x14ac:dyDescent="0.25">
      <c r="B166" s="44"/>
      <c r="D166" s="43"/>
    </row>
    <row r="167" spans="2:4" x14ac:dyDescent="0.25">
      <c r="B167" s="44"/>
      <c r="D167" s="43"/>
    </row>
    <row r="168" spans="2:4" x14ac:dyDescent="0.25">
      <c r="B168" s="44"/>
      <c r="D168" s="43"/>
    </row>
    <row r="169" spans="2:4" x14ac:dyDescent="0.25">
      <c r="B169" s="44"/>
      <c r="D169" s="43"/>
    </row>
    <row r="170" spans="2:4" x14ac:dyDescent="0.25">
      <c r="B170" s="44"/>
      <c r="D170" s="43"/>
    </row>
    <row r="171" spans="2:4" x14ac:dyDescent="0.25">
      <c r="B171" s="44"/>
      <c r="D171" s="43"/>
    </row>
    <row r="172" spans="2:4" x14ac:dyDescent="0.25">
      <c r="B172" s="44"/>
      <c r="D172" s="43"/>
    </row>
    <row r="173" spans="2:4" x14ac:dyDescent="0.25">
      <c r="B173" s="44"/>
      <c r="D173" s="43"/>
    </row>
    <row r="174" spans="2:4" x14ac:dyDescent="0.25">
      <c r="B174" s="44"/>
      <c r="D174" s="43"/>
    </row>
    <row r="175" spans="2:4" x14ac:dyDescent="0.25">
      <c r="B175" s="44"/>
      <c r="D175" s="43"/>
    </row>
    <row r="176" spans="2:4" x14ac:dyDescent="0.25">
      <c r="B176" s="44"/>
      <c r="D176" s="43"/>
    </row>
    <row r="177" spans="2:4" x14ac:dyDescent="0.25">
      <c r="B177" s="44"/>
      <c r="D177" s="43"/>
    </row>
    <row r="178" spans="2:4" x14ac:dyDescent="0.25">
      <c r="B178" s="44"/>
      <c r="D178" s="43"/>
    </row>
    <row r="179" spans="2:4" x14ac:dyDescent="0.25">
      <c r="B179" s="44"/>
      <c r="D179" s="43"/>
    </row>
    <row r="180" spans="2:4" x14ac:dyDescent="0.25">
      <c r="B180" s="44"/>
      <c r="D180" s="43"/>
    </row>
    <row r="181" spans="2:4" x14ac:dyDescent="0.25">
      <c r="B181" s="44"/>
      <c r="D181" s="43"/>
    </row>
    <row r="182" spans="2:4" x14ac:dyDescent="0.25">
      <c r="B182" s="44"/>
      <c r="D182" s="43"/>
    </row>
    <row r="183" spans="2:4" x14ac:dyDescent="0.25">
      <c r="B183" s="44"/>
      <c r="D183" s="43"/>
    </row>
    <row r="184" spans="2:4" x14ac:dyDescent="0.25">
      <c r="B184" s="44"/>
      <c r="D184" s="43"/>
    </row>
    <row r="185" spans="2:4" x14ac:dyDescent="0.25">
      <c r="B185" s="44"/>
      <c r="D185" s="43"/>
    </row>
    <row r="186" spans="2:4" x14ac:dyDescent="0.25">
      <c r="B186" s="44"/>
      <c r="D186" s="43"/>
    </row>
    <row r="187" spans="2:4" x14ac:dyDescent="0.25">
      <c r="B187" s="44"/>
      <c r="D187" s="43"/>
    </row>
    <row r="188" spans="2:4" x14ac:dyDescent="0.25">
      <c r="B188" s="44"/>
      <c r="D188" s="43"/>
    </row>
    <row r="189" spans="2:4" x14ac:dyDescent="0.25">
      <c r="B189" s="44"/>
      <c r="D189" s="43"/>
    </row>
    <row r="190" spans="2:4" x14ac:dyDescent="0.25">
      <c r="B190" s="44"/>
      <c r="D190" s="43"/>
    </row>
    <row r="191" spans="2:4" x14ac:dyDescent="0.25">
      <c r="B191" s="44"/>
      <c r="D191" s="43"/>
    </row>
    <row r="192" spans="2:4" x14ac:dyDescent="0.25">
      <c r="B192" s="44"/>
      <c r="D192" s="43"/>
    </row>
    <row r="193" spans="2:4" x14ac:dyDescent="0.25">
      <c r="B193" s="44"/>
      <c r="D193" s="43"/>
    </row>
    <row r="194" spans="2:4" x14ac:dyDescent="0.25">
      <c r="B194" s="44"/>
      <c r="D194" s="43"/>
    </row>
    <row r="195" spans="2:4" x14ac:dyDescent="0.25">
      <c r="B195" s="44"/>
      <c r="D195" s="43"/>
    </row>
    <row r="196" spans="2:4" x14ac:dyDescent="0.25">
      <c r="B196" s="44"/>
      <c r="D196" s="43"/>
    </row>
    <row r="197" spans="2:4" x14ac:dyDescent="0.25">
      <c r="B197" s="44"/>
      <c r="D197" s="43"/>
    </row>
    <row r="198" spans="2:4" x14ac:dyDescent="0.25">
      <c r="B198" s="44"/>
      <c r="D198" s="43"/>
    </row>
    <row r="199" spans="2:4" x14ac:dyDescent="0.25">
      <c r="B199" s="44"/>
      <c r="D199" s="43"/>
    </row>
    <row r="200" spans="2:4" x14ac:dyDescent="0.25">
      <c r="B200" s="44"/>
      <c r="D200" s="43"/>
    </row>
    <row r="201" spans="2:4" x14ac:dyDescent="0.25">
      <c r="B201" s="44"/>
      <c r="D201" s="43"/>
    </row>
    <row r="202" spans="2:4" x14ac:dyDescent="0.25">
      <c r="B202" s="44"/>
      <c r="D202" s="43"/>
    </row>
    <row r="203" spans="2:4" x14ac:dyDescent="0.25">
      <c r="B203" s="44"/>
      <c r="D203" s="43"/>
    </row>
    <row r="204" spans="2:4" x14ac:dyDescent="0.25">
      <c r="B204" s="44"/>
      <c r="D204" s="43"/>
    </row>
    <row r="205" spans="2:4" x14ac:dyDescent="0.25">
      <c r="B205" s="44"/>
      <c r="D205" s="43"/>
    </row>
    <row r="206" spans="2:4" x14ac:dyDescent="0.25">
      <c r="B206" s="44"/>
      <c r="D206" s="43"/>
    </row>
    <row r="207" spans="2:4" x14ac:dyDescent="0.25">
      <c r="B207" s="44"/>
      <c r="D207" s="43"/>
    </row>
    <row r="208" spans="2:4" x14ac:dyDescent="0.25">
      <c r="B208" s="44"/>
      <c r="D208" s="43"/>
    </row>
    <row r="209" spans="2:4" x14ac:dyDescent="0.25">
      <c r="B209" s="44"/>
      <c r="D209" s="43"/>
    </row>
    <row r="210" spans="2:4" x14ac:dyDescent="0.25">
      <c r="B210" s="44"/>
      <c r="D210" s="43"/>
    </row>
    <row r="211" spans="2:4" x14ac:dyDescent="0.25">
      <c r="B211" s="44"/>
      <c r="D211" s="43"/>
    </row>
    <row r="212" spans="2:4" x14ac:dyDescent="0.25">
      <c r="B212" s="44"/>
      <c r="D212" s="43"/>
    </row>
    <row r="213" spans="2:4" x14ac:dyDescent="0.25">
      <c r="B213" s="44"/>
      <c r="D213" s="43"/>
    </row>
    <row r="214" spans="2:4" x14ac:dyDescent="0.25">
      <c r="B214" s="44"/>
      <c r="D214" s="43"/>
    </row>
    <row r="215" spans="2:4" x14ac:dyDescent="0.25">
      <c r="B215" s="44"/>
      <c r="D215" s="43"/>
    </row>
    <row r="216" spans="2:4" x14ac:dyDescent="0.25">
      <c r="B216" s="44"/>
      <c r="D216" s="43"/>
    </row>
    <row r="217" spans="2:4" x14ac:dyDescent="0.25">
      <c r="B217" s="44"/>
      <c r="D217" s="43"/>
    </row>
    <row r="218" spans="2:4" x14ac:dyDescent="0.25">
      <c r="B218" s="44"/>
      <c r="D218" s="43"/>
    </row>
    <row r="219" spans="2:4" x14ac:dyDescent="0.25">
      <c r="B219" s="44"/>
      <c r="D219" s="43"/>
    </row>
    <row r="220" spans="2:4" x14ac:dyDescent="0.25">
      <c r="B220" s="44"/>
      <c r="D220" s="43"/>
    </row>
    <row r="221" spans="2:4" x14ac:dyDescent="0.25">
      <c r="B221" s="44"/>
      <c r="D221" s="43"/>
    </row>
    <row r="222" spans="2:4" x14ac:dyDescent="0.25">
      <c r="B222" s="44"/>
      <c r="D222" s="43"/>
    </row>
    <row r="223" spans="2:4" x14ac:dyDescent="0.25">
      <c r="B223" s="44"/>
      <c r="D223" s="43"/>
    </row>
    <row r="224" spans="2:4" x14ac:dyDescent="0.25">
      <c r="B224" s="44"/>
      <c r="D224" s="43"/>
    </row>
    <row r="225" spans="2:4" x14ac:dyDescent="0.25">
      <c r="B225" s="44"/>
      <c r="D225" s="43"/>
    </row>
    <row r="226" spans="2:4" x14ac:dyDescent="0.25">
      <c r="B226" s="44"/>
      <c r="D226" s="43"/>
    </row>
    <row r="227" spans="2:4" x14ac:dyDescent="0.25">
      <c r="B227" s="44"/>
      <c r="D227" s="43"/>
    </row>
    <row r="228" spans="2:4" x14ac:dyDescent="0.25">
      <c r="B228" s="44"/>
      <c r="D228" s="43"/>
    </row>
    <row r="229" spans="2:4" x14ac:dyDescent="0.25">
      <c r="B229" s="44"/>
      <c r="D229" s="43"/>
    </row>
    <row r="230" spans="2:4" x14ac:dyDescent="0.25">
      <c r="B230" s="44"/>
      <c r="D230" s="43"/>
    </row>
    <row r="231" spans="2:4" x14ac:dyDescent="0.25">
      <c r="B231" s="44"/>
      <c r="D231" s="43"/>
    </row>
    <row r="232" spans="2:4" x14ac:dyDescent="0.25">
      <c r="B232" s="44"/>
      <c r="D232" s="43"/>
    </row>
    <row r="233" spans="2:4" x14ac:dyDescent="0.25">
      <c r="B233" s="44"/>
      <c r="D233" s="43"/>
    </row>
    <row r="234" spans="2:4" x14ac:dyDescent="0.25">
      <c r="B234" s="44"/>
      <c r="D234" s="43"/>
    </row>
    <row r="235" spans="2:4" x14ac:dyDescent="0.25">
      <c r="B235" s="44"/>
      <c r="D235" s="43"/>
    </row>
    <row r="236" spans="2:4" x14ac:dyDescent="0.25">
      <c r="B236" s="44"/>
      <c r="D236" s="43"/>
    </row>
    <row r="237" spans="2:4" x14ac:dyDescent="0.25">
      <c r="B237" s="44"/>
      <c r="D237" s="43"/>
    </row>
    <row r="238" spans="2:4" x14ac:dyDescent="0.25">
      <c r="B238" s="44"/>
      <c r="D238" s="43"/>
    </row>
    <row r="239" spans="2:4" x14ac:dyDescent="0.25">
      <c r="B239" s="44"/>
      <c r="D239" s="43"/>
    </row>
    <row r="240" spans="2:4" x14ac:dyDescent="0.25">
      <c r="B240" s="44"/>
      <c r="D240" s="43"/>
    </row>
    <row r="241" spans="2:4" x14ac:dyDescent="0.25">
      <c r="B241" s="44"/>
      <c r="D241" s="43"/>
    </row>
    <row r="242" spans="2:4" x14ac:dyDescent="0.25">
      <c r="B242" s="44"/>
      <c r="D242" s="43"/>
    </row>
    <row r="243" spans="2:4" x14ac:dyDescent="0.25">
      <c r="B243" s="44"/>
      <c r="D243" s="43"/>
    </row>
    <row r="244" spans="2:4" x14ac:dyDescent="0.25">
      <c r="B244" s="44"/>
      <c r="D244" s="43"/>
    </row>
    <row r="245" spans="2:4" x14ac:dyDescent="0.25">
      <c r="B245" s="44"/>
      <c r="D245" s="43"/>
    </row>
    <row r="246" spans="2:4" x14ac:dyDescent="0.25">
      <c r="B246" s="44"/>
      <c r="D246" s="43"/>
    </row>
    <row r="247" spans="2:4" x14ac:dyDescent="0.25">
      <c r="B247" s="44"/>
      <c r="D247" s="43"/>
    </row>
    <row r="248" spans="2:4" x14ac:dyDescent="0.25">
      <c r="B248" s="44"/>
      <c r="D248" s="43"/>
    </row>
    <row r="249" spans="2:4" x14ac:dyDescent="0.25">
      <c r="B249" s="44"/>
      <c r="D249" s="43"/>
    </row>
    <row r="250" spans="2:4" x14ac:dyDescent="0.25">
      <c r="B250" s="44"/>
      <c r="D250" s="43"/>
    </row>
    <row r="251" spans="2:4" x14ac:dyDescent="0.25">
      <c r="B251" s="44"/>
      <c r="D251" s="43"/>
    </row>
    <row r="252" spans="2:4" x14ac:dyDescent="0.25">
      <c r="B252" s="44"/>
      <c r="D252" s="43"/>
    </row>
    <row r="253" spans="2:4" x14ac:dyDescent="0.25">
      <c r="B253" s="44"/>
      <c r="D253" s="43"/>
    </row>
    <row r="254" spans="2:4" x14ac:dyDescent="0.25">
      <c r="B254" s="44"/>
      <c r="D254" s="43"/>
    </row>
    <row r="255" spans="2:4" x14ac:dyDescent="0.25">
      <c r="B255" s="44"/>
      <c r="D255" s="43"/>
    </row>
    <row r="256" spans="2:4" x14ac:dyDescent="0.25">
      <c r="B256" s="44"/>
      <c r="D256" s="43"/>
    </row>
    <row r="257" spans="2:4" x14ac:dyDescent="0.25">
      <c r="B257" s="44"/>
      <c r="D257" s="43"/>
    </row>
    <row r="258" spans="2:4" x14ac:dyDescent="0.25">
      <c r="B258" s="44"/>
      <c r="D258" s="43"/>
    </row>
    <row r="259" spans="2:4" x14ac:dyDescent="0.25">
      <c r="B259" s="44"/>
      <c r="D259" s="43"/>
    </row>
    <row r="260" spans="2:4" x14ac:dyDescent="0.25">
      <c r="B260" s="44"/>
      <c r="D260" s="43"/>
    </row>
    <row r="261" spans="2:4" x14ac:dyDescent="0.25">
      <c r="B261" s="44"/>
      <c r="D261" s="43"/>
    </row>
    <row r="262" spans="2:4" x14ac:dyDescent="0.25">
      <c r="B262" s="44"/>
      <c r="D262" s="43"/>
    </row>
    <row r="263" spans="2:4" x14ac:dyDescent="0.25">
      <c r="B263" s="44"/>
      <c r="D263" s="43"/>
    </row>
    <row r="264" spans="2:4" x14ac:dyDescent="0.25">
      <c r="B264" s="44"/>
      <c r="D264" s="43"/>
    </row>
    <row r="265" spans="2:4" x14ac:dyDescent="0.25">
      <c r="B265" s="44"/>
      <c r="D265" s="43"/>
    </row>
    <row r="266" spans="2:4" x14ac:dyDescent="0.25">
      <c r="B266" s="44"/>
      <c r="D266" s="43"/>
    </row>
    <row r="267" spans="2:4" x14ac:dyDescent="0.25">
      <c r="B267" s="44"/>
      <c r="D267" s="43"/>
    </row>
    <row r="268" spans="2:4" x14ac:dyDescent="0.25">
      <c r="B268" s="44"/>
      <c r="D268" s="43"/>
    </row>
    <row r="269" spans="2:4" x14ac:dyDescent="0.25">
      <c r="B269" s="44"/>
      <c r="D269" s="43"/>
    </row>
    <row r="270" spans="2:4" x14ac:dyDescent="0.25">
      <c r="B270" s="44"/>
      <c r="D270" s="43"/>
    </row>
    <row r="271" spans="2:4" x14ac:dyDescent="0.25">
      <c r="B271" s="44"/>
      <c r="D271" s="43"/>
    </row>
    <row r="272" spans="2:4" x14ac:dyDescent="0.25">
      <c r="B272" s="44"/>
      <c r="D272" s="43"/>
    </row>
    <row r="273" spans="2:4" x14ac:dyDescent="0.25">
      <c r="B273" s="44"/>
      <c r="D273" s="43"/>
    </row>
    <row r="274" spans="2:4" x14ac:dyDescent="0.25">
      <c r="B274" s="44"/>
      <c r="D274" s="43"/>
    </row>
    <row r="275" spans="2:4" x14ac:dyDescent="0.25">
      <c r="B275" s="44"/>
      <c r="D275" s="43"/>
    </row>
    <row r="276" spans="2:4" x14ac:dyDescent="0.25">
      <c r="B276" s="44"/>
      <c r="D276" s="43"/>
    </row>
    <row r="277" spans="2:4" x14ac:dyDescent="0.25">
      <c r="B277" s="44"/>
      <c r="D277" s="43"/>
    </row>
    <row r="278" spans="2:4" x14ac:dyDescent="0.25">
      <c r="B278" s="44"/>
      <c r="D278" s="43"/>
    </row>
    <row r="279" spans="2:4" x14ac:dyDescent="0.25">
      <c r="B279" s="44"/>
      <c r="D279" s="43"/>
    </row>
    <row r="280" spans="2:4" x14ac:dyDescent="0.25">
      <c r="B280" s="44"/>
      <c r="D280" s="43"/>
    </row>
    <row r="281" spans="2:4" x14ac:dyDescent="0.25">
      <c r="B281" s="44"/>
      <c r="D281" s="43"/>
    </row>
    <row r="282" spans="2:4" x14ac:dyDescent="0.25">
      <c r="B282" s="44"/>
      <c r="D282" s="43"/>
    </row>
    <row r="283" spans="2:4" x14ac:dyDescent="0.25">
      <c r="B283" s="44"/>
      <c r="D283" s="43"/>
    </row>
    <row r="284" spans="2:4" x14ac:dyDescent="0.25">
      <c r="B284" s="44"/>
      <c r="D284" s="43"/>
    </row>
    <row r="285" spans="2:4" x14ac:dyDescent="0.25">
      <c r="B285" s="44"/>
      <c r="D285" s="43"/>
    </row>
    <row r="286" spans="2:4" x14ac:dyDescent="0.25">
      <c r="B286" s="44"/>
      <c r="D286" s="43"/>
    </row>
    <row r="287" spans="2:4" x14ac:dyDescent="0.25">
      <c r="B287" s="44"/>
      <c r="D287" s="43"/>
    </row>
    <row r="288" spans="2:4" x14ac:dyDescent="0.25">
      <c r="B288" s="44"/>
      <c r="D288" s="43"/>
    </row>
    <row r="289" spans="2:4" x14ac:dyDescent="0.25">
      <c r="B289" s="44"/>
      <c r="D289" s="43"/>
    </row>
    <row r="290" spans="2:4" x14ac:dyDescent="0.25">
      <c r="B290" s="44"/>
      <c r="D290" s="43"/>
    </row>
    <row r="291" spans="2:4" x14ac:dyDescent="0.25">
      <c r="B291" s="44"/>
      <c r="D291" s="43"/>
    </row>
    <row r="292" spans="2:4" x14ac:dyDescent="0.25">
      <c r="B292" s="44"/>
      <c r="D292" s="43"/>
    </row>
    <row r="293" spans="2:4" x14ac:dyDescent="0.25">
      <c r="B293" s="44"/>
      <c r="D293" s="43"/>
    </row>
    <row r="294" spans="2:4" x14ac:dyDescent="0.25">
      <c r="B294" s="44"/>
      <c r="D294" s="43"/>
    </row>
    <row r="295" spans="2:4" x14ac:dyDescent="0.25">
      <c r="B295" s="44"/>
      <c r="D295" s="43"/>
    </row>
    <row r="296" spans="2:4" x14ac:dyDescent="0.25">
      <c r="B296" s="44"/>
      <c r="D296" s="43"/>
    </row>
    <row r="297" spans="2:4" x14ac:dyDescent="0.25">
      <c r="B297" s="44"/>
      <c r="D297" s="43"/>
    </row>
    <row r="298" spans="2:4" x14ac:dyDescent="0.25">
      <c r="B298" s="44"/>
      <c r="D298" s="43"/>
    </row>
    <row r="299" spans="2:4" x14ac:dyDescent="0.25">
      <c r="B299" s="44"/>
      <c r="D299" s="43"/>
    </row>
    <row r="300" spans="2:4" x14ac:dyDescent="0.25">
      <c r="B300" s="44"/>
      <c r="D300" s="43"/>
    </row>
    <row r="301" spans="2:4" x14ac:dyDescent="0.25">
      <c r="B301" s="44"/>
      <c r="D301" s="43"/>
    </row>
    <row r="302" spans="2:4" x14ac:dyDescent="0.25">
      <c r="B302" s="44"/>
      <c r="D302" s="43"/>
    </row>
    <row r="303" spans="2:4" x14ac:dyDescent="0.25">
      <c r="B303" s="44"/>
      <c r="D303" s="43"/>
    </row>
    <row r="304" spans="2:4" x14ac:dyDescent="0.25">
      <c r="B304" s="44"/>
      <c r="D304" s="43"/>
    </row>
    <row r="305" spans="2:4" x14ac:dyDescent="0.25">
      <c r="B305" s="44"/>
      <c r="D305" s="43"/>
    </row>
    <row r="306" spans="2:4" x14ac:dyDescent="0.25">
      <c r="B306" s="44"/>
      <c r="D306" s="43"/>
    </row>
    <row r="307" spans="2:4" x14ac:dyDescent="0.25">
      <c r="B307" s="44"/>
      <c r="D307" s="43"/>
    </row>
    <row r="308" spans="2:4" x14ac:dyDescent="0.25">
      <c r="B308" s="44"/>
      <c r="D308" s="43"/>
    </row>
    <row r="309" spans="2:4" x14ac:dyDescent="0.25">
      <c r="B309" s="44"/>
      <c r="D309" s="43"/>
    </row>
    <row r="310" spans="2:4" x14ac:dyDescent="0.25">
      <c r="B310" s="44"/>
      <c r="D310" s="43"/>
    </row>
    <row r="311" spans="2:4" x14ac:dyDescent="0.25">
      <c r="B311" s="44"/>
      <c r="D311" s="43"/>
    </row>
    <row r="312" spans="2:4" x14ac:dyDescent="0.25">
      <c r="B312" s="44"/>
      <c r="D312" s="43"/>
    </row>
    <row r="313" spans="2:4" x14ac:dyDescent="0.25">
      <c r="B313" s="44"/>
      <c r="D313" s="43"/>
    </row>
    <row r="314" spans="2:4" x14ac:dyDescent="0.25">
      <c r="B314" s="44"/>
      <c r="D314" s="43"/>
    </row>
    <row r="315" spans="2:4" x14ac:dyDescent="0.25">
      <c r="B315" s="44"/>
      <c r="D315" s="43"/>
    </row>
    <row r="316" spans="2:4" x14ac:dyDescent="0.25">
      <c r="B316" s="44"/>
      <c r="D316" s="43"/>
    </row>
    <row r="317" spans="2:4" x14ac:dyDescent="0.25">
      <c r="B317" s="44"/>
      <c r="D317" s="43"/>
    </row>
    <row r="318" spans="2:4" x14ac:dyDescent="0.25">
      <c r="B318" s="44"/>
      <c r="D318" s="43"/>
    </row>
    <row r="319" spans="2:4" x14ac:dyDescent="0.25">
      <c r="B319" s="44"/>
      <c r="D319" s="43"/>
    </row>
    <row r="320" spans="2:4" x14ac:dyDescent="0.25">
      <c r="B320" s="44"/>
      <c r="D320" s="43"/>
    </row>
    <row r="321" spans="2:4" x14ac:dyDescent="0.25">
      <c r="B321" s="44"/>
      <c r="D321" s="43"/>
    </row>
    <row r="322" spans="2:4" x14ac:dyDescent="0.25">
      <c r="B322" s="44"/>
      <c r="D322" s="43"/>
    </row>
    <row r="323" spans="2:4" x14ac:dyDescent="0.25">
      <c r="B323" s="44"/>
      <c r="D323" s="43"/>
    </row>
    <row r="324" spans="2:4" x14ac:dyDescent="0.25">
      <c r="B324" s="44"/>
      <c r="D324" s="43"/>
    </row>
    <row r="325" spans="2:4" x14ac:dyDescent="0.25">
      <c r="B325" s="44"/>
      <c r="D325" s="43"/>
    </row>
    <row r="326" spans="2:4" x14ac:dyDescent="0.25">
      <c r="B326" s="44"/>
      <c r="D326" s="43"/>
    </row>
    <row r="327" spans="2:4" x14ac:dyDescent="0.25">
      <c r="B327" s="44"/>
      <c r="D327" s="43"/>
    </row>
    <row r="328" spans="2:4" x14ac:dyDescent="0.25">
      <c r="B328" s="44"/>
      <c r="D328" s="43"/>
    </row>
    <row r="329" spans="2:4" x14ac:dyDescent="0.25">
      <c r="B329" s="44"/>
      <c r="D329" s="43"/>
    </row>
    <row r="330" spans="2:4" x14ac:dyDescent="0.25">
      <c r="B330" s="44"/>
      <c r="D330" s="43"/>
    </row>
    <row r="331" spans="2:4" x14ac:dyDescent="0.25">
      <c r="B331" s="44"/>
      <c r="D331" s="43"/>
    </row>
    <row r="332" spans="2:4" x14ac:dyDescent="0.25">
      <c r="B332" s="44"/>
      <c r="D332" s="43"/>
    </row>
    <row r="333" spans="2:4" x14ac:dyDescent="0.25">
      <c r="B333" s="44"/>
      <c r="D333" s="43"/>
    </row>
    <row r="334" spans="2:4" x14ac:dyDescent="0.25">
      <c r="B334" s="44"/>
      <c r="D334" s="43"/>
    </row>
    <row r="335" spans="2:4" x14ac:dyDescent="0.25">
      <c r="B335" s="44"/>
      <c r="D335" s="43"/>
    </row>
    <row r="336" spans="2:4" x14ac:dyDescent="0.25">
      <c r="B336" s="44"/>
      <c r="D336" s="43"/>
    </row>
    <row r="337" spans="2:4" x14ac:dyDescent="0.25">
      <c r="B337" s="44"/>
      <c r="D337" s="43"/>
    </row>
    <row r="338" spans="2:4" x14ac:dyDescent="0.25">
      <c r="B338" s="44"/>
      <c r="D338" s="43"/>
    </row>
    <row r="339" spans="2:4" x14ac:dyDescent="0.25">
      <c r="B339" s="44"/>
      <c r="D339" s="43"/>
    </row>
    <row r="340" spans="2:4" x14ac:dyDescent="0.25">
      <c r="B340" s="44"/>
      <c r="D340" s="43"/>
    </row>
    <row r="341" spans="2:4" x14ac:dyDescent="0.25">
      <c r="B341" s="44"/>
      <c r="D341" s="43"/>
    </row>
    <row r="342" spans="2:4" x14ac:dyDescent="0.25">
      <c r="B342" s="44"/>
      <c r="D342" s="43"/>
    </row>
    <row r="343" spans="2:4" x14ac:dyDescent="0.25">
      <c r="B343" s="44"/>
      <c r="D343" s="43"/>
    </row>
    <row r="344" spans="2:4" x14ac:dyDescent="0.25">
      <c r="B344" s="44"/>
      <c r="D344" s="43"/>
    </row>
    <row r="345" spans="2:4" x14ac:dyDescent="0.25">
      <c r="B345" s="44"/>
      <c r="D345" s="43"/>
    </row>
    <row r="346" spans="2:4" x14ac:dyDescent="0.25">
      <c r="B346" s="44"/>
      <c r="D346" s="43"/>
    </row>
    <row r="347" spans="2:4" x14ac:dyDescent="0.25">
      <c r="B347" s="44"/>
      <c r="D347" s="43"/>
    </row>
    <row r="348" spans="2:4" x14ac:dyDescent="0.25">
      <c r="B348" s="44"/>
      <c r="D348" s="43"/>
    </row>
    <row r="349" spans="2:4" x14ac:dyDescent="0.25">
      <c r="B349" s="44"/>
      <c r="D349" s="43"/>
    </row>
    <row r="350" spans="2:4" x14ac:dyDescent="0.25">
      <c r="B350" s="44"/>
      <c r="D350" s="43"/>
    </row>
    <row r="351" spans="2:4" x14ac:dyDescent="0.25">
      <c r="B351" s="44"/>
      <c r="D351" s="43"/>
    </row>
    <row r="352" spans="2:4" x14ac:dyDescent="0.25">
      <c r="B352" s="44"/>
      <c r="D352" s="43"/>
    </row>
    <row r="353" spans="2:4" x14ac:dyDescent="0.25">
      <c r="B353" s="44"/>
      <c r="D353" s="43"/>
    </row>
    <row r="354" spans="2:4" x14ac:dyDescent="0.25">
      <c r="B354" s="44"/>
      <c r="D354" s="43"/>
    </row>
    <row r="355" spans="2:4" x14ac:dyDescent="0.25">
      <c r="B355" s="44"/>
      <c r="D355" s="43"/>
    </row>
    <row r="356" spans="2:4" x14ac:dyDescent="0.25">
      <c r="B356" s="44"/>
      <c r="D356" s="43"/>
    </row>
    <row r="357" spans="2:4" x14ac:dyDescent="0.25">
      <c r="B357" s="44"/>
      <c r="D357" s="43"/>
    </row>
    <row r="358" spans="2:4" x14ac:dyDescent="0.25">
      <c r="B358" s="44"/>
      <c r="D358" s="43"/>
    </row>
    <row r="359" spans="2:4" x14ac:dyDescent="0.25">
      <c r="B359" s="44"/>
      <c r="D359" s="43"/>
    </row>
    <row r="360" spans="2:4" x14ac:dyDescent="0.25">
      <c r="B360" s="44"/>
      <c r="D360" s="43"/>
    </row>
    <row r="361" spans="2:4" x14ac:dyDescent="0.25">
      <c r="B361" s="44"/>
      <c r="D361" s="43"/>
    </row>
    <row r="362" spans="2:4" x14ac:dyDescent="0.25">
      <c r="B362" s="44"/>
      <c r="D362" s="43"/>
    </row>
    <row r="363" spans="2:4" x14ac:dyDescent="0.25">
      <c r="B363" s="44"/>
      <c r="D363" s="43"/>
    </row>
    <row r="364" spans="2:4" x14ac:dyDescent="0.25">
      <c r="B364" s="44"/>
      <c r="D364" s="43"/>
    </row>
    <row r="365" spans="2:4" x14ac:dyDescent="0.25">
      <c r="B365" s="44"/>
      <c r="D365" s="43"/>
    </row>
    <row r="366" spans="2:4" x14ac:dyDescent="0.25">
      <c r="B366" s="44"/>
      <c r="D366" s="43"/>
    </row>
    <row r="367" spans="2:4" x14ac:dyDescent="0.25">
      <c r="B367" s="44"/>
      <c r="D367" s="43"/>
    </row>
    <row r="368" spans="2:4" x14ac:dyDescent="0.25">
      <c r="B368" s="44"/>
      <c r="D368" s="43"/>
    </row>
    <row r="369" spans="2:4" x14ac:dyDescent="0.25">
      <c r="B369" s="44"/>
      <c r="D369" s="43"/>
    </row>
    <row r="370" spans="2:4" x14ac:dyDescent="0.25">
      <c r="B370" s="44"/>
      <c r="D370" s="43"/>
    </row>
    <row r="371" spans="2:4" x14ac:dyDescent="0.25">
      <c r="B371" s="44"/>
      <c r="D371" s="43"/>
    </row>
    <row r="372" spans="2:4" x14ac:dyDescent="0.25">
      <c r="B372" s="44"/>
      <c r="D372" s="43"/>
    </row>
    <row r="373" spans="2:4" x14ac:dyDescent="0.25">
      <c r="B373" s="44"/>
      <c r="D373" s="43"/>
    </row>
    <row r="374" spans="2:4" x14ac:dyDescent="0.25">
      <c r="B374" s="44"/>
      <c r="D374" s="43"/>
    </row>
    <row r="375" spans="2:4" x14ac:dyDescent="0.25">
      <c r="B375" s="44"/>
      <c r="D375" s="43"/>
    </row>
    <row r="376" spans="2:4" x14ac:dyDescent="0.25">
      <c r="B376" s="44"/>
      <c r="D376" s="43"/>
    </row>
    <row r="377" spans="2:4" x14ac:dyDescent="0.25">
      <c r="B377" s="44"/>
      <c r="D377" s="43"/>
    </row>
    <row r="378" spans="2:4" x14ac:dyDescent="0.25">
      <c r="B378" s="44"/>
      <c r="D378" s="43"/>
    </row>
    <row r="379" spans="2:4" x14ac:dyDescent="0.25">
      <c r="B379" s="44"/>
      <c r="D379" s="43"/>
    </row>
    <row r="380" spans="2:4" x14ac:dyDescent="0.25">
      <c r="B380" s="44"/>
      <c r="D380" s="43"/>
    </row>
    <row r="381" spans="2:4" x14ac:dyDescent="0.25">
      <c r="B381" s="44"/>
      <c r="D381" s="43"/>
    </row>
    <row r="382" spans="2:4" x14ac:dyDescent="0.25">
      <c r="B382" s="44"/>
      <c r="D382" s="43"/>
    </row>
    <row r="383" spans="2:4" x14ac:dyDescent="0.25">
      <c r="B383" s="44"/>
      <c r="D383" s="43"/>
    </row>
    <row r="384" spans="2:4" x14ac:dyDescent="0.25">
      <c r="B384" s="44"/>
      <c r="D384" s="43"/>
    </row>
    <row r="385" spans="2:4" x14ac:dyDescent="0.25">
      <c r="B385" s="44"/>
      <c r="D385" s="43"/>
    </row>
    <row r="386" spans="2:4" x14ac:dyDescent="0.25">
      <c r="B386" s="44"/>
      <c r="D386" s="43"/>
    </row>
    <row r="387" spans="2:4" x14ac:dyDescent="0.25">
      <c r="B387" s="44"/>
      <c r="D387" s="43"/>
    </row>
    <row r="388" spans="2:4" x14ac:dyDescent="0.25">
      <c r="B388" s="44"/>
      <c r="D388" s="43"/>
    </row>
    <row r="389" spans="2:4" x14ac:dyDescent="0.25">
      <c r="B389" s="44"/>
      <c r="D389" s="43"/>
    </row>
    <row r="390" spans="2:4" x14ac:dyDescent="0.25">
      <c r="B390" s="44"/>
      <c r="D390" s="43"/>
    </row>
    <row r="391" spans="2:4" x14ac:dyDescent="0.25">
      <c r="B391" s="44"/>
      <c r="D391" s="43"/>
    </row>
    <row r="392" spans="2:4" x14ac:dyDescent="0.25">
      <c r="B392" s="44"/>
      <c r="D392" s="43"/>
    </row>
    <row r="393" spans="2:4" x14ac:dyDescent="0.25">
      <c r="B393" s="44"/>
      <c r="D393" s="43"/>
    </row>
    <row r="394" spans="2:4" x14ac:dyDescent="0.25">
      <c r="B394" s="44"/>
      <c r="D394" s="43"/>
    </row>
    <row r="395" spans="2:4" x14ac:dyDescent="0.25">
      <c r="B395" s="44"/>
      <c r="D395" s="43"/>
    </row>
    <row r="396" spans="2:4" x14ac:dyDescent="0.25">
      <c r="B396" s="44"/>
      <c r="D396" s="43"/>
    </row>
    <row r="397" spans="2:4" x14ac:dyDescent="0.25">
      <c r="B397" s="44"/>
      <c r="D397" s="43"/>
    </row>
    <row r="398" spans="2:4" x14ac:dyDescent="0.25">
      <c r="B398" s="44"/>
      <c r="D398" s="43"/>
    </row>
    <row r="399" spans="2:4" x14ac:dyDescent="0.25">
      <c r="B399" s="44"/>
      <c r="D399" s="43"/>
    </row>
    <row r="400" spans="2:4" x14ac:dyDescent="0.25">
      <c r="B400" s="44"/>
      <c r="D400" s="43"/>
    </row>
    <row r="401" spans="2:4" x14ac:dyDescent="0.25">
      <c r="B401" s="44"/>
      <c r="D401" s="43"/>
    </row>
    <row r="402" spans="2:4" x14ac:dyDescent="0.25">
      <c r="B402" s="44"/>
      <c r="D402" s="43"/>
    </row>
    <row r="403" spans="2:4" x14ac:dyDescent="0.25">
      <c r="B403" s="44"/>
      <c r="D403" s="43"/>
    </row>
    <row r="404" spans="2:4" x14ac:dyDescent="0.25">
      <c r="B404" s="44"/>
      <c r="D404" s="43"/>
    </row>
    <row r="405" spans="2:4" x14ac:dyDescent="0.25">
      <c r="B405" s="44"/>
      <c r="D405" s="43"/>
    </row>
    <row r="406" spans="2:4" x14ac:dyDescent="0.25">
      <c r="B406" s="44"/>
      <c r="D406" s="43"/>
    </row>
    <row r="407" spans="2:4" x14ac:dyDescent="0.25">
      <c r="B407" s="44"/>
      <c r="D407" s="43"/>
    </row>
    <row r="408" spans="2:4" x14ac:dyDescent="0.25">
      <c r="B408" s="44"/>
      <c r="D408" s="43"/>
    </row>
    <row r="409" spans="2:4" x14ac:dyDescent="0.25">
      <c r="B409" s="44"/>
      <c r="D409" s="43"/>
    </row>
    <row r="410" spans="2:4" x14ac:dyDescent="0.25">
      <c r="B410" s="44"/>
      <c r="D410" s="43"/>
    </row>
    <row r="411" spans="2:4" x14ac:dyDescent="0.25">
      <c r="B411" s="44"/>
      <c r="D411" s="43"/>
    </row>
    <row r="412" spans="2:4" x14ac:dyDescent="0.25">
      <c r="B412" s="44"/>
      <c r="D412" s="43"/>
    </row>
    <row r="413" spans="2:4" x14ac:dyDescent="0.25">
      <c r="B413" s="44"/>
      <c r="D413" s="43"/>
    </row>
    <row r="414" spans="2:4" x14ac:dyDescent="0.25">
      <c r="B414" s="44"/>
      <c r="D414" s="43"/>
    </row>
    <row r="415" spans="2:4" x14ac:dyDescent="0.25">
      <c r="B415" s="44"/>
      <c r="D415" s="43"/>
    </row>
    <row r="416" spans="2:4" x14ac:dyDescent="0.25">
      <c r="B416" s="44"/>
      <c r="D416" s="43"/>
    </row>
    <row r="417" spans="2:4" x14ac:dyDescent="0.25">
      <c r="B417" s="44"/>
      <c r="D417" s="43"/>
    </row>
    <row r="418" spans="2:4" x14ac:dyDescent="0.25">
      <c r="B418" s="44"/>
      <c r="D418" s="43"/>
    </row>
    <row r="419" spans="2:4" x14ac:dyDescent="0.25">
      <c r="B419" s="44"/>
      <c r="D419" s="43"/>
    </row>
    <row r="420" spans="2:4" x14ac:dyDescent="0.25">
      <c r="B420" s="44"/>
      <c r="D420" s="43"/>
    </row>
    <row r="421" spans="2:4" x14ac:dyDescent="0.25">
      <c r="B421" s="44"/>
      <c r="D421" s="43"/>
    </row>
    <row r="422" spans="2:4" x14ac:dyDescent="0.25">
      <c r="B422" s="44"/>
      <c r="D422" s="43"/>
    </row>
    <row r="423" spans="2:4" x14ac:dyDescent="0.25">
      <c r="B423" s="44"/>
      <c r="D423" s="43"/>
    </row>
    <row r="424" spans="2:4" x14ac:dyDescent="0.25">
      <c r="B424" s="44"/>
      <c r="D424" s="43"/>
    </row>
    <row r="425" spans="2:4" x14ac:dyDescent="0.25">
      <c r="B425" s="44"/>
      <c r="D425" s="43"/>
    </row>
    <row r="426" spans="2:4" x14ac:dyDescent="0.25">
      <c r="B426" s="44"/>
      <c r="D426" s="43"/>
    </row>
    <row r="427" spans="2:4" x14ac:dyDescent="0.25">
      <c r="B427" s="44"/>
      <c r="D427" s="43"/>
    </row>
    <row r="428" spans="2:4" x14ac:dyDescent="0.25">
      <c r="B428" s="44"/>
      <c r="D428" s="43"/>
    </row>
    <row r="429" spans="2:4" x14ac:dyDescent="0.25">
      <c r="B429" s="44"/>
      <c r="D429" s="43"/>
    </row>
    <row r="430" spans="2:4" x14ac:dyDescent="0.25">
      <c r="B430" s="44"/>
      <c r="D430" s="43"/>
    </row>
    <row r="431" spans="2:4" x14ac:dyDescent="0.25">
      <c r="B431" s="44"/>
      <c r="D431" s="43"/>
    </row>
    <row r="432" spans="2:4" x14ac:dyDescent="0.25">
      <c r="B432" s="44"/>
      <c r="D432" s="43"/>
    </row>
    <row r="433" spans="2:4" x14ac:dyDescent="0.25">
      <c r="B433" s="44"/>
      <c r="D433" s="43"/>
    </row>
    <row r="434" spans="2:4" x14ac:dyDescent="0.25">
      <c r="B434" s="44"/>
      <c r="D434" s="43"/>
    </row>
    <row r="435" spans="2:4" x14ac:dyDescent="0.25">
      <c r="B435" s="44"/>
      <c r="D435" s="43"/>
    </row>
    <row r="436" spans="2:4" x14ac:dyDescent="0.25">
      <c r="B436" s="44"/>
      <c r="D436" s="43"/>
    </row>
    <row r="437" spans="2:4" x14ac:dyDescent="0.25">
      <c r="B437" s="44"/>
      <c r="D437" s="43"/>
    </row>
    <row r="438" spans="2:4" x14ac:dyDescent="0.25">
      <c r="B438" s="44"/>
      <c r="D438" s="43"/>
    </row>
    <row r="439" spans="2:4" x14ac:dyDescent="0.25">
      <c r="B439" s="44"/>
      <c r="D439" s="43"/>
    </row>
    <row r="440" spans="2:4" x14ac:dyDescent="0.25">
      <c r="B440" s="44"/>
      <c r="D440" s="43"/>
    </row>
    <row r="441" spans="2:4" x14ac:dyDescent="0.25">
      <c r="B441" s="44"/>
      <c r="D441" s="43"/>
    </row>
    <row r="442" spans="2:4" x14ac:dyDescent="0.25">
      <c r="B442" s="44"/>
      <c r="D442" s="43"/>
    </row>
    <row r="443" spans="2:4" x14ac:dyDescent="0.25">
      <c r="B443" s="44"/>
      <c r="D443" s="43"/>
    </row>
    <row r="444" spans="2:4" x14ac:dyDescent="0.25">
      <c r="B444" s="44"/>
      <c r="D444" s="43"/>
    </row>
    <row r="445" spans="2:4" x14ac:dyDescent="0.25">
      <c r="B445" s="44"/>
      <c r="D445" s="43"/>
    </row>
    <row r="446" spans="2:4" x14ac:dyDescent="0.25">
      <c r="B446" s="44"/>
      <c r="D446" s="43"/>
    </row>
    <row r="447" spans="2:4" x14ac:dyDescent="0.25">
      <c r="B447" s="44"/>
      <c r="D447" s="43"/>
    </row>
    <row r="448" spans="2:4" x14ac:dyDescent="0.25">
      <c r="B448" s="44"/>
      <c r="D448" s="43"/>
    </row>
    <row r="449" spans="2:4" x14ac:dyDescent="0.25">
      <c r="B449" s="44"/>
      <c r="D449" s="43"/>
    </row>
    <row r="450" spans="2:4" x14ac:dyDescent="0.25">
      <c r="B450" s="44"/>
      <c r="D450" s="43"/>
    </row>
    <row r="451" spans="2:4" x14ac:dyDescent="0.25">
      <c r="B451" s="44"/>
      <c r="D451" s="43"/>
    </row>
    <row r="452" spans="2:4" x14ac:dyDescent="0.25">
      <c r="B452" s="44"/>
      <c r="D452" s="43"/>
    </row>
    <row r="453" spans="2:4" x14ac:dyDescent="0.25">
      <c r="B453" s="44"/>
      <c r="D453" s="43"/>
    </row>
    <row r="454" spans="2:4" x14ac:dyDescent="0.25">
      <c r="B454" s="44"/>
      <c r="D454" s="43"/>
    </row>
    <row r="455" spans="2:4" x14ac:dyDescent="0.25">
      <c r="B455" s="44"/>
      <c r="D455" s="43"/>
    </row>
    <row r="456" spans="2:4" x14ac:dyDescent="0.25">
      <c r="B456" s="44"/>
      <c r="D456" s="43"/>
    </row>
    <row r="457" spans="2:4" x14ac:dyDescent="0.25">
      <c r="B457" s="44"/>
      <c r="D457" s="43"/>
    </row>
    <row r="458" spans="2:4" x14ac:dyDescent="0.25">
      <c r="B458" s="44"/>
      <c r="D458" s="43"/>
    </row>
    <row r="459" spans="2:4" x14ac:dyDescent="0.25">
      <c r="B459" s="44"/>
      <c r="D459" s="43"/>
    </row>
    <row r="460" spans="2:4" x14ac:dyDescent="0.25">
      <c r="B460" s="44"/>
      <c r="D460" s="43"/>
    </row>
    <row r="461" spans="2:4" x14ac:dyDescent="0.25">
      <c r="B461" s="44"/>
      <c r="D461" s="43"/>
    </row>
    <row r="462" spans="2:4" x14ac:dyDescent="0.25">
      <c r="B462" s="44"/>
      <c r="D462" s="43"/>
    </row>
    <row r="463" spans="2:4" x14ac:dyDescent="0.25">
      <c r="B463" s="44"/>
      <c r="D463" s="43"/>
    </row>
    <row r="464" spans="2:4" x14ac:dyDescent="0.25">
      <c r="B464" s="44"/>
      <c r="D464" s="43"/>
    </row>
    <row r="465" spans="2:4" x14ac:dyDescent="0.25">
      <c r="B465" s="44"/>
      <c r="D465" s="43"/>
    </row>
    <row r="466" spans="2:4" x14ac:dyDescent="0.25">
      <c r="B466" s="44"/>
      <c r="D466" s="43"/>
    </row>
    <row r="467" spans="2:4" x14ac:dyDescent="0.25">
      <c r="B467" s="44"/>
      <c r="D467" s="43"/>
    </row>
    <row r="468" spans="2:4" x14ac:dyDescent="0.25">
      <c r="B468" s="44"/>
      <c r="D468" s="43"/>
    </row>
    <row r="469" spans="2:4" x14ac:dyDescent="0.25">
      <c r="B469" s="44"/>
      <c r="D469" s="43"/>
    </row>
    <row r="470" spans="2:4" x14ac:dyDescent="0.25">
      <c r="B470" s="44"/>
      <c r="D470" s="43"/>
    </row>
    <row r="471" spans="2:4" x14ac:dyDescent="0.25">
      <c r="B471" s="44"/>
      <c r="D471" s="43"/>
    </row>
    <row r="472" spans="2:4" x14ac:dyDescent="0.25">
      <c r="B472" s="44"/>
      <c r="D472" s="43"/>
    </row>
    <row r="473" spans="2:4" x14ac:dyDescent="0.25">
      <c r="B473" s="44"/>
      <c r="D473" s="43"/>
    </row>
    <row r="474" spans="2:4" x14ac:dyDescent="0.25">
      <c r="B474" s="44"/>
      <c r="D474" s="43"/>
    </row>
    <row r="475" spans="2:4" x14ac:dyDescent="0.25">
      <c r="B475" s="44"/>
      <c r="D475" s="43"/>
    </row>
    <row r="476" spans="2:4" x14ac:dyDescent="0.25">
      <c r="B476" s="44"/>
      <c r="D476" s="43"/>
    </row>
    <row r="477" spans="2:4" x14ac:dyDescent="0.25">
      <c r="B477" s="44"/>
      <c r="D477" s="43"/>
    </row>
    <row r="478" spans="2:4" x14ac:dyDescent="0.25">
      <c r="B478" s="44"/>
      <c r="D478" s="43"/>
    </row>
    <row r="479" spans="2:4" x14ac:dyDescent="0.25">
      <c r="B479" s="44"/>
      <c r="D479" s="43"/>
    </row>
    <row r="480" spans="2:4" x14ac:dyDescent="0.25">
      <c r="B480" s="44"/>
      <c r="D480" s="43"/>
    </row>
    <row r="481" spans="2:4" x14ac:dyDescent="0.25">
      <c r="B481" s="44"/>
      <c r="D481" s="43"/>
    </row>
    <row r="482" spans="2:4" x14ac:dyDescent="0.25">
      <c r="B482" s="44"/>
      <c r="D482" s="43"/>
    </row>
    <row r="483" spans="2:4" x14ac:dyDescent="0.25">
      <c r="B483" s="44"/>
      <c r="D483" s="43"/>
    </row>
    <row r="484" spans="2:4" x14ac:dyDescent="0.25">
      <c r="B484" s="44"/>
      <c r="D484" s="43"/>
    </row>
    <row r="485" spans="2:4" x14ac:dyDescent="0.25">
      <c r="B485" s="44"/>
      <c r="D485" s="43"/>
    </row>
    <row r="486" spans="2:4" x14ac:dyDescent="0.25">
      <c r="B486" s="44"/>
      <c r="D486" s="43"/>
    </row>
    <row r="487" spans="2:4" x14ac:dyDescent="0.25">
      <c r="B487" s="44"/>
      <c r="D487" s="43"/>
    </row>
    <row r="488" spans="2:4" x14ac:dyDescent="0.25">
      <c r="B488" s="44"/>
      <c r="D488" s="43"/>
    </row>
    <row r="489" spans="2:4" x14ac:dyDescent="0.25">
      <c r="B489" s="44"/>
      <c r="D489" s="43"/>
    </row>
    <row r="490" spans="2:4" x14ac:dyDescent="0.25">
      <c r="B490" s="44"/>
      <c r="D490" s="43"/>
    </row>
    <row r="491" spans="2:4" x14ac:dyDescent="0.25">
      <c r="B491" s="44"/>
      <c r="D491" s="43"/>
    </row>
    <row r="492" spans="2:4" x14ac:dyDescent="0.25">
      <c r="B492" s="44"/>
      <c r="D492" s="43"/>
    </row>
    <row r="493" spans="2:4" x14ac:dyDescent="0.25">
      <c r="B493" s="44"/>
      <c r="D493" s="43"/>
    </row>
    <row r="494" spans="2:4" x14ac:dyDescent="0.25">
      <c r="B494" s="44"/>
      <c r="D494" s="43"/>
    </row>
    <row r="495" spans="2:4" x14ac:dyDescent="0.25">
      <c r="B495" s="44"/>
      <c r="D495" s="43"/>
    </row>
    <row r="496" spans="2:4" x14ac:dyDescent="0.25">
      <c r="B496" s="44"/>
      <c r="D496" s="43"/>
    </row>
    <row r="497" spans="2:4" x14ac:dyDescent="0.25">
      <c r="B497" s="44"/>
      <c r="D497" s="43"/>
    </row>
    <row r="498" spans="2:4" x14ac:dyDescent="0.25">
      <c r="B498" s="44"/>
      <c r="D498" s="43"/>
    </row>
    <row r="499" spans="2:4" x14ac:dyDescent="0.25">
      <c r="B499" s="44"/>
      <c r="D499" s="43"/>
    </row>
    <row r="500" spans="2:4" x14ac:dyDescent="0.25">
      <c r="B500" s="44"/>
      <c r="D500" s="43"/>
    </row>
    <row r="501" spans="2:4" x14ac:dyDescent="0.25">
      <c r="B501" s="44"/>
      <c r="D501" s="43"/>
    </row>
    <row r="502" spans="2:4" x14ac:dyDescent="0.25">
      <c r="B502" s="44"/>
      <c r="D502" s="43"/>
    </row>
    <row r="503" spans="2:4" x14ac:dyDescent="0.25">
      <c r="B503" s="44"/>
      <c r="D503" s="43"/>
    </row>
    <row r="504" spans="2:4" x14ac:dyDescent="0.25">
      <c r="B504" s="44"/>
      <c r="D504" s="43"/>
    </row>
    <row r="505" spans="2:4" x14ac:dyDescent="0.25">
      <c r="B505" s="44"/>
      <c r="D505" s="43"/>
    </row>
    <row r="506" spans="2:4" x14ac:dyDescent="0.25">
      <c r="B506" s="44"/>
      <c r="D506" s="43"/>
    </row>
    <row r="507" spans="2:4" x14ac:dyDescent="0.25">
      <c r="B507" s="44"/>
      <c r="D507" s="43"/>
    </row>
    <row r="508" spans="2:4" x14ac:dyDescent="0.25">
      <c r="B508" s="44"/>
      <c r="D508" s="43"/>
    </row>
    <row r="509" spans="2:4" x14ac:dyDescent="0.25">
      <c r="B509" s="44"/>
      <c r="D509" s="43"/>
    </row>
    <row r="510" spans="2:4" x14ac:dyDescent="0.25">
      <c r="B510" s="44"/>
      <c r="D510" s="43"/>
    </row>
    <row r="511" spans="2:4" x14ac:dyDescent="0.25">
      <c r="B511" s="44"/>
      <c r="D511" s="43"/>
    </row>
    <row r="512" spans="2:4" x14ac:dyDescent="0.25">
      <c r="B512" s="44"/>
      <c r="D512" s="43"/>
    </row>
    <row r="513" spans="2:4" x14ac:dyDescent="0.25">
      <c r="B513" s="44"/>
      <c r="D513" s="43"/>
    </row>
    <row r="514" spans="2:4" x14ac:dyDescent="0.25">
      <c r="B514" s="44"/>
      <c r="D514" s="43"/>
    </row>
    <row r="515" spans="2:4" x14ac:dyDescent="0.25">
      <c r="B515" s="44"/>
      <c r="D515" s="43"/>
    </row>
    <row r="516" spans="2:4" x14ac:dyDescent="0.25">
      <c r="B516" s="44"/>
      <c r="D516" s="43"/>
    </row>
    <row r="517" spans="2:4" x14ac:dyDescent="0.25">
      <c r="B517" s="44"/>
      <c r="D517" s="43"/>
    </row>
    <row r="518" spans="2:4" x14ac:dyDescent="0.25">
      <c r="B518" s="44"/>
      <c r="D518" s="43"/>
    </row>
    <row r="519" spans="2:4" x14ac:dyDescent="0.25">
      <c r="B519" s="44"/>
      <c r="D519" s="43"/>
    </row>
    <row r="520" spans="2:4" x14ac:dyDescent="0.25">
      <c r="B520" s="44"/>
      <c r="D520" s="43"/>
    </row>
    <row r="521" spans="2:4" x14ac:dyDescent="0.25">
      <c r="B521" s="44"/>
      <c r="D521" s="43"/>
    </row>
    <row r="522" spans="2:4" x14ac:dyDescent="0.25">
      <c r="B522" s="44"/>
      <c r="D522" s="43"/>
    </row>
    <row r="523" spans="2:4" x14ac:dyDescent="0.25">
      <c r="B523" s="44"/>
      <c r="D523" s="43"/>
    </row>
    <row r="524" spans="2:4" x14ac:dyDescent="0.25">
      <c r="B524" s="44"/>
      <c r="D524" s="43"/>
    </row>
    <row r="525" spans="2:4" x14ac:dyDescent="0.25">
      <c r="B525" s="44"/>
      <c r="D525" s="43"/>
    </row>
    <row r="526" spans="2:4" x14ac:dyDescent="0.25">
      <c r="B526" s="44"/>
      <c r="D526" s="43"/>
    </row>
    <row r="527" spans="2:4" x14ac:dyDescent="0.25">
      <c r="B527" s="44"/>
      <c r="D527" s="43"/>
    </row>
    <row r="528" spans="2:4" x14ac:dyDescent="0.25">
      <c r="B528" s="44"/>
      <c r="D528" s="43"/>
    </row>
    <row r="529" spans="2:4" x14ac:dyDescent="0.25">
      <c r="B529" s="44"/>
      <c r="D529" s="43"/>
    </row>
    <row r="530" spans="2:4" x14ac:dyDescent="0.25">
      <c r="B530" s="44"/>
      <c r="D530" s="43"/>
    </row>
    <row r="531" spans="2:4" x14ac:dyDescent="0.25">
      <c r="B531" s="44"/>
      <c r="D531" s="43"/>
    </row>
    <row r="532" spans="2:4" x14ac:dyDescent="0.25">
      <c r="B532" s="44"/>
      <c r="D532" s="43"/>
    </row>
    <row r="533" spans="2:4" x14ac:dyDescent="0.25">
      <c r="B533" s="44"/>
      <c r="D533" s="43"/>
    </row>
    <row r="534" spans="2:4" x14ac:dyDescent="0.25">
      <c r="B534" s="44"/>
      <c r="D534" s="43"/>
    </row>
    <row r="535" spans="2:4" x14ac:dyDescent="0.25">
      <c r="B535" s="44"/>
      <c r="D535" s="43"/>
    </row>
    <row r="536" spans="2:4" x14ac:dyDescent="0.25">
      <c r="B536" s="44"/>
      <c r="D536" s="43"/>
    </row>
    <row r="537" spans="2:4" x14ac:dyDescent="0.25">
      <c r="B537" s="44"/>
      <c r="D537" s="43"/>
    </row>
    <row r="538" spans="2:4" x14ac:dyDescent="0.25">
      <c r="B538" s="44"/>
      <c r="D538" s="43"/>
    </row>
    <row r="539" spans="2:4" x14ac:dyDescent="0.25">
      <c r="B539" s="44"/>
      <c r="D539" s="43"/>
    </row>
    <row r="540" spans="2:4" x14ac:dyDescent="0.25">
      <c r="B540" s="44"/>
      <c r="D540" s="43"/>
    </row>
    <row r="541" spans="2:4" x14ac:dyDescent="0.25">
      <c r="B541" s="44"/>
      <c r="D541" s="43"/>
    </row>
    <row r="542" spans="2:4" x14ac:dyDescent="0.25">
      <c r="B542" s="44"/>
      <c r="D542" s="43"/>
    </row>
    <row r="543" spans="2:4" x14ac:dyDescent="0.25">
      <c r="B543" s="44"/>
      <c r="D543" s="43"/>
    </row>
    <row r="544" spans="2:4" x14ac:dyDescent="0.25">
      <c r="B544" s="44"/>
      <c r="D544" s="43"/>
    </row>
    <row r="545" spans="2:4" x14ac:dyDescent="0.25">
      <c r="B545" s="44"/>
      <c r="D545" s="43"/>
    </row>
    <row r="546" spans="2:4" x14ac:dyDescent="0.25">
      <c r="B546" s="44"/>
      <c r="D546" s="43"/>
    </row>
    <row r="547" spans="2:4" x14ac:dyDescent="0.25">
      <c r="B547" s="44"/>
      <c r="D547" s="43"/>
    </row>
    <row r="548" spans="2:4" x14ac:dyDescent="0.25">
      <c r="B548" s="44"/>
      <c r="D548" s="43"/>
    </row>
    <row r="549" spans="2:4" x14ac:dyDescent="0.25">
      <c r="B549" s="44"/>
      <c r="D549" s="43"/>
    </row>
    <row r="550" spans="2:4" x14ac:dyDescent="0.25">
      <c r="B550" s="44"/>
      <c r="D550" s="43"/>
    </row>
    <row r="551" spans="2:4" x14ac:dyDescent="0.25">
      <c r="B551" s="44"/>
      <c r="D551" s="43"/>
    </row>
    <row r="552" spans="2:4" x14ac:dyDescent="0.25">
      <c r="B552" s="44"/>
      <c r="D552" s="43"/>
    </row>
    <row r="553" spans="2:4" x14ac:dyDescent="0.25">
      <c r="B553" s="44"/>
      <c r="D553" s="43"/>
    </row>
    <row r="554" spans="2:4" x14ac:dyDescent="0.25">
      <c r="B554" s="44"/>
      <c r="D554" s="43"/>
    </row>
    <row r="555" spans="2:4" x14ac:dyDescent="0.25">
      <c r="B555" s="44"/>
      <c r="D555" s="43"/>
    </row>
    <row r="556" spans="2:4" x14ac:dyDescent="0.25">
      <c r="B556" s="44"/>
      <c r="D556" s="43"/>
    </row>
    <row r="557" spans="2:4" x14ac:dyDescent="0.25">
      <c r="B557" s="44"/>
      <c r="D557" s="43"/>
    </row>
    <row r="558" spans="2:4" x14ac:dyDescent="0.25">
      <c r="B558" s="44"/>
      <c r="D558" s="43"/>
    </row>
    <row r="559" spans="2:4" x14ac:dyDescent="0.25">
      <c r="B559" s="44"/>
      <c r="D559" s="43"/>
    </row>
    <row r="560" spans="2:4" x14ac:dyDescent="0.25">
      <c r="B560" s="44"/>
      <c r="D560" s="43"/>
    </row>
    <row r="561" spans="2:4" x14ac:dyDescent="0.25">
      <c r="B561" s="44"/>
      <c r="D561" s="43"/>
    </row>
    <row r="562" spans="2:4" x14ac:dyDescent="0.25">
      <c r="B562" s="44"/>
      <c r="D562" s="43"/>
    </row>
    <row r="563" spans="2:4" x14ac:dyDescent="0.25">
      <c r="B563" s="44"/>
      <c r="D563" s="43"/>
    </row>
    <row r="564" spans="2:4" x14ac:dyDescent="0.25">
      <c r="B564" s="44"/>
      <c r="D564" s="43"/>
    </row>
    <row r="565" spans="2:4" x14ac:dyDescent="0.25">
      <c r="B565" s="44"/>
      <c r="D565" s="43"/>
    </row>
    <row r="566" spans="2:4" x14ac:dyDescent="0.25">
      <c r="B566" s="44"/>
      <c r="D566" s="43"/>
    </row>
    <row r="567" spans="2:4" x14ac:dyDescent="0.25">
      <c r="B567" s="44"/>
      <c r="D567" s="43"/>
    </row>
    <row r="568" spans="2:4" x14ac:dyDescent="0.25">
      <c r="B568" s="44"/>
      <c r="D568" s="43"/>
    </row>
    <row r="569" spans="2:4" x14ac:dyDescent="0.25">
      <c r="B569" s="44"/>
      <c r="D569" s="43"/>
    </row>
    <row r="570" spans="2:4" x14ac:dyDescent="0.25">
      <c r="B570" s="44"/>
      <c r="D570" s="43"/>
    </row>
    <row r="571" spans="2:4" x14ac:dyDescent="0.25">
      <c r="B571" s="44"/>
      <c r="D571" s="43"/>
    </row>
    <row r="572" spans="2:4" x14ac:dyDescent="0.25">
      <c r="B572" s="44"/>
      <c r="D572" s="43"/>
    </row>
    <row r="573" spans="2:4" x14ac:dyDescent="0.25">
      <c r="B573" s="44"/>
      <c r="D573" s="43"/>
    </row>
    <row r="574" spans="2:4" x14ac:dyDescent="0.25">
      <c r="B574" s="44"/>
      <c r="D574" s="43"/>
    </row>
    <row r="575" spans="2:4" x14ac:dyDescent="0.25">
      <c r="B575" s="44"/>
      <c r="D575" s="43"/>
    </row>
    <row r="576" spans="2:4" x14ac:dyDescent="0.25">
      <c r="B576" s="44"/>
      <c r="D576" s="43"/>
    </row>
    <row r="577" spans="2:4" x14ac:dyDescent="0.25">
      <c r="B577" s="44"/>
      <c r="D577" s="43"/>
    </row>
    <row r="578" spans="2:4" x14ac:dyDescent="0.25">
      <c r="B578" s="44"/>
      <c r="D578" s="43"/>
    </row>
    <row r="579" spans="2:4" x14ac:dyDescent="0.25">
      <c r="B579" s="44"/>
      <c r="D579" s="43"/>
    </row>
    <row r="580" spans="2:4" x14ac:dyDescent="0.25">
      <c r="B580" s="44"/>
      <c r="D580" s="43"/>
    </row>
    <row r="581" spans="2:4" x14ac:dyDescent="0.25">
      <c r="B581" s="44"/>
      <c r="D581" s="43"/>
    </row>
    <row r="582" spans="2:4" x14ac:dyDescent="0.25">
      <c r="B582" s="44"/>
      <c r="D582" s="43"/>
    </row>
    <row r="583" spans="2:4" x14ac:dyDescent="0.25">
      <c r="B583" s="44"/>
      <c r="D583" s="43"/>
    </row>
    <row r="584" spans="2:4" x14ac:dyDescent="0.25">
      <c r="B584" s="44"/>
      <c r="D584" s="43"/>
    </row>
    <row r="585" spans="2:4" x14ac:dyDescent="0.25">
      <c r="B585" s="44"/>
      <c r="D585" s="43"/>
    </row>
    <row r="586" spans="2:4" x14ac:dyDescent="0.25">
      <c r="B586" s="44"/>
      <c r="D586" s="43"/>
    </row>
    <row r="587" spans="2:4" x14ac:dyDescent="0.25">
      <c r="B587" s="44"/>
      <c r="D587" s="43"/>
    </row>
    <row r="588" spans="2:4" x14ac:dyDescent="0.25">
      <c r="B588" s="44"/>
      <c r="D588" s="43"/>
    </row>
    <row r="589" spans="2:4" x14ac:dyDescent="0.25">
      <c r="B589" s="44"/>
      <c r="D589" s="43"/>
    </row>
    <row r="590" spans="2:4" x14ac:dyDescent="0.25">
      <c r="B590" s="44"/>
      <c r="D590" s="43"/>
    </row>
    <row r="591" spans="2:4" x14ac:dyDescent="0.25">
      <c r="B591" s="44"/>
      <c r="D591" s="43"/>
    </row>
    <row r="592" spans="2:4" x14ac:dyDescent="0.25">
      <c r="B592" s="44"/>
      <c r="D592" s="43"/>
    </row>
    <row r="593" spans="2:4" x14ac:dyDescent="0.25">
      <c r="B593" s="44"/>
      <c r="D593" s="43"/>
    </row>
    <row r="594" spans="2:4" x14ac:dyDescent="0.25">
      <c r="B594" s="44"/>
      <c r="D594" s="43"/>
    </row>
    <row r="595" spans="2:4" x14ac:dyDescent="0.25">
      <c r="B595" s="44"/>
      <c r="D595" s="43"/>
    </row>
    <row r="596" spans="2:4" x14ac:dyDescent="0.25">
      <c r="B596" s="44"/>
      <c r="D596" s="43"/>
    </row>
    <row r="597" spans="2:4" x14ac:dyDescent="0.25">
      <c r="B597" s="44"/>
      <c r="D597" s="43"/>
    </row>
    <row r="598" spans="2:4" x14ac:dyDescent="0.25">
      <c r="B598" s="44"/>
      <c r="D598" s="43"/>
    </row>
    <row r="599" spans="2:4" x14ac:dyDescent="0.25">
      <c r="B599" s="44"/>
      <c r="D599" s="43"/>
    </row>
    <row r="600" spans="2:4" x14ac:dyDescent="0.25">
      <c r="B600" s="44"/>
      <c r="D600" s="43"/>
    </row>
    <row r="601" spans="2:4" x14ac:dyDescent="0.25">
      <c r="B601" s="44"/>
      <c r="D601" s="43"/>
    </row>
    <row r="602" spans="2:4" x14ac:dyDescent="0.25">
      <c r="B602" s="44"/>
      <c r="D602" s="43"/>
    </row>
    <row r="603" spans="2:4" x14ac:dyDescent="0.25">
      <c r="B603" s="44"/>
      <c r="D603" s="43"/>
    </row>
    <row r="604" spans="2:4" x14ac:dyDescent="0.25">
      <c r="B604" s="44"/>
      <c r="D604" s="43"/>
    </row>
    <row r="605" spans="2:4" x14ac:dyDescent="0.25">
      <c r="B605" s="44"/>
      <c r="D605" s="43"/>
    </row>
    <row r="606" spans="2:4" x14ac:dyDescent="0.25">
      <c r="B606" s="44"/>
      <c r="D606" s="43"/>
    </row>
    <row r="607" spans="2:4" x14ac:dyDescent="0.25">
      <c r="B607" s="44"/>
      <c r="D607" s="43"/>
    </row>
    <row r="608" spans="2:4" x14ac:dyDescent="0.25">
      <c r="B608" s="44"/>
      <c r="D608" s="43"/>
    </row>
    <row r="609" spans="2:4" x14ac:dyDescent="0.25">
      <c r="B609" s="44"/>
      <c r="D609" s="43"/>
    </row>
    <row r="610" spans="2:4" x14ac:dyDescent="0.25">
      <c r="B610" s="44"/>
      <c r="D610" s="43"/>
    </row>
    <row r="611" spans="2:4" x14ac:dyDescent="0.25">
      <c r="B611" s="44"/>
      <c r="D611" s="43"/>
    </row>
    <row r="612" spans="2:4" x14ac:dyDescent="0.25">
      <c r="B612" s="44"/>
      <c r="D612" s="43"/>
    </row>
    <row r="613" spans="2:4" x14ac:dyDescent="0.25">
      <c r="B613" s="44"/>
      <c r="D613" s="43"/>
    </row>
    <row r="614" spans="2:4" x14ac:dyDescent="0.25">
      <c r="B614" s="44"/>
      <c r="D614" s="43"/>
    </row>
    <row r="615" spans="2:4" x14ac:dyDescent="0.25">
      <c r="B615" s="44"/>
      <c r="D615" s="43"/>
    </row>
    <row r="616" spans="2:4" x14ac:dyDescent="0.25">
      <c r="B616" s="44"/>
      <c r="D616" s="43"/>
    </row>
    <row r="617" spans="2:4" x14ac:dyDescent="0.25">
      <c r="B617" s="44"/>
      <c r="D617" s="43"/>
    </row>
    <row r="618" spans="2:4" x14ac:dyDescent="0.25">
      <c r="B618" s="44"/>
      <c r="D618" s="43"/>
    </row>
    <row r="619" spans="2:4" x14ac:dyDescent="0.25">
      <c r="B619" s="44"/>
      <c r="D619" s="43"/>
    </row>
    <row r="620" spans="2:4" x14ac:dyDescent="0.25">
      <c r="B620" s="44"/>
      <c r="D620" s="43"/>
    </row>
    <row r="621" spans="2:4" x14ac:dyDescent="0.25">
      <c r="B621" s="44"/>
      <c r="D621" s="43"/>
    </row>
    <row r="622" spans="2:4" x14ac:dyDescent="0.25">
      <c r="B622" s="44"/>
      <c r="D622" s="43"/>
    </row>
    <row r="623" spans="2:4" x14ac:dyDescent="0.25">
      <c r="B623" s="44"/>
      <c r="D623" s="43"/>
    </row>
    <row r="624" spans="2:4" x14ac:dyDescent="0.25">
      <c r="B624" s="44"/>
      <c r="D624" s="43"/>
    </row>
    <row r="625" spans="2:4" x14ac:dyDescent="0.25">
      <c r="B625" s="44"/>
      <c r="D625" s="43"/>
    </row>
    <row r="626" spans="2:4" x14ac:dyDescent="0.25">
      <c r="B626" s="44"/>
      <c r="D626" s="43"/>
    </row>
    <row r="627" spans="2:4" x14ac:dyDescent="0.25">
      <c r="B627" s="44"/>
      <c r="D627" s="43"/>
    </row>
    <row r="628" spans="2:4" x14ac:dyDescent="0.25">
      <c r="B628" s="44"/>
      <c r="D628" s="43"/>
    </row>
    <row r="629" spans="2:4" x14ac:dyDescent="0.25">
      <c r="B629" s="44"/>
      <c r="D629" s="43"/>
    </row>
    <row r="630" spans="2:4" x14ac:dyDescent="0.25">
      <c r="B630" s="44"/>
      <c r="D630" s="43"/>
    </row>
    <row r="631" spans="2:4" x14ac:dyDescent="0.25">
      <c r="B631" s="44"/>
      <c r="D631" s="43"/>
    </row>
    <row r="632" spans="2:4" x14ac:dyDescent="0.25">
      <c r="B632" s="44"/>
      <c r="D632" s="43"/>
    </row>
    <row r="633" spans="2:4" x14ac:dyDescent="0.25">
      <c r="B633" s="44"/>
      <c r="D633" s="43"/>
    </row>
    <row r="634" spans="2:4" x14ac:dyDescent="0.25">
      <c r="B634" s="44"/>
      <c r="D634" s="43"/>
    </row>
    <row r="635" spans="2:4" x14ac:dyDescent="0.25">
      <c r="B635" s="44"/>
      <c r="D635" s="43"/>
    </row>
    <row r="636" spans="2:4" x14ac:dyDescent="0.25">
      <c r="B636" s="44"/>
      <c r="D636" s="43"/>
    </row>
    <row r="637" spans="2:4" x14ac:dyDescent="0.25">
      <c r="B637" s="44"/>
      <c r="D637" s="43"/>
    </row>
    <row r="638" spans="2:4" x14ac:dyDescent="0.25">
      <c r="B638" s="44"/>
      <c r="D638" s="43"/>
    </row>
    <row r="639" spans="2:4" x14ac:dyDescent="0.25">
      <c r="B639" s="44"/>
      <c r="D639" s="43"/>
    </row>
    <row r="640" spans="2:4" x14ac:dyDescent="0.25">
      <c r="B640" s="44"/>
      <c r="D640" s="43"/>
    </row>
    <row r="641" spans="2:4" x14ac:dyDescent="0.25">
      <c r="B641" s="44"/>
      <c r="D641" s="43"/>
    </row>
    <row r="642" spans="2:4" x14ac:dyDescent="0.25">
      <c r="B642" s="44"/>
      <c r="D642" s="43"/>
    </row>
    <row r="643" spans="2:4" x14ac:dyDescent="0.25">
      <c r="B643" s="44"/>
      <c r="D643" s="43"/>
    </row>
    <row r="644" spans="2:4" x14ac:dyDescent="0.25">
      <c r="B644" s="44"/>
      <c r="D644" s="43"/>
    </row>
    <row r="645" spans="2:4" x14ac:dyDescent="0.25">
      <c r="B645" s="44"/>
      <c r="D645" s="43"/>
    </row>
    <row r="646" spans="2:4" x14ac:dyDescent="0.25">
      <c r="B646" s="44"/>
      <c r="D646" s="43"/>
    </row>
    <row r="647" spans="2:4" x14ac:dyDescent="0.25">
      <c r="B647" s="44"/>
      <c r="D647" s="43"/>
    </row>
    <row r="648" spans="2:4" x14ac:dyDescent="0.25">
      <c r="B648" s="44"/>
      <c r="D648" s="43"/>
    </row>
    <row r="649" spans="2:4" x14ac:dyDescent="0.25">
      <c r="B649" s="44"/>
      <c r="D649" s="43"/>
    </row>
    <row r="650" spans="2:4" x14ac:dyDescent="0.25">
      <c r="B650" s="44"/>
      <c r="D650" s="43"/>
    </row>
    <row r="651" spans="2:4" x14ac:dyDescent="0.25">
      <c r="B651" s="44"/>
      <c r="D651" s="43"/>
    </row>
    <row r="652" spans="2:4" x14ac:dyDescent="0.25">
      <c r="B652" s="44"/>
      <c r="D652" s="43"/>
    </row>
    <row r="653" spans="2:4" x14ac:dyDescent="0.25">
      <c r="B653" s="44"/>
      <c r="D653" s="43"/>
    </row>
    <row r="654" spans="2:4" x14ac:dyDescent="0.25">
      <c r="B654" s="44"/>
      <c r="D654" s="43"/>
    </row>
    <row r="655" spans="2:4" x14ac:dyDescent="0.25">
      <c r="B655" s="44"/>
      <c r="D655" s="43"/>
    </row>
    <row r="656" spans="2:4" x14ac:dyDescent="0.25">
      <c r="B656" s="44"/>
      <c r="D656" s="43"/>
    </row>
    <row r="657" spans="2:4" x14ac:dyDescent="0.25">
      <c r="B657" s="44"/>
      <c r="D657" s="43"/>
    </row>
    <row r="658" spans="2:4" x14ac:dyDescent="0.25">
      <c r="B658" s="44"/>
      <c r="D658" s="43"/>
    </row>
    <row r="659" spans="2:4" x14ac:dyDescent="0.25">
      <c r="B659" s="44"/>
      <c r="D659" s="43"/>
    </row>
    <row r="660" spans="2:4" x14ac:dyDescent="0.25">
      <c r="B660" s="44"/>
      <c r="D660" s="43"/>
    </row>
    <row r="661" spans="2:4" x14ac:dyDescent="0.25">
      <c r="B661" s="44"/>
      <c r="D661" s="43"/>
    </row>
    <row r="662" spans="2:4" x14ac:dyDescent="0.25">
      <c r="B662" s="44"/>
      <c r="D662" s="43"/>
    </row>
    <row r="663" spans="2:4" x14ac:dyDescent="0.25">
      <c r="B663" s="44"/>
      <c r="D663" s="43"/>
    </row>
    <row r="664" spans="2:4" x14ac:dyDescent="0.25">
      <c r="B664" s="44"/>
      <c r="D664" s="43"/>
    </row>
    <row r="665" spans="2:4" x14ac:dyDescent="0.25">
      <c r="B665" s="44"/>
      <c r="D665" s="43"/>
    </row>
    <row r="666" spans="2:4" x14ac:dyDescent="0.25">
      <c r="B666" s="44"/>
      <c r="D666" s="43"/>
    </row>
    <row r="667" spans="2:4" x14ac:dyDescent="0.25">
      <c r="B667" s="44"/>
      <c r="D667" s="43"/>
    </row>
    <row r="668" spans="2:4" x14ac:dyDescent="0.25">
      <c r="B668" s="44"/>
      <c r="D668" s="43"/>
    </row>
    <row r="669" spans="2:4" x14ac:dyDescent="0.25">
      <c r="B669" s="44"/>
      <c r="D669" s="43"/>
    </row>
    <row r="670" spans="2:4" x14ac:dyDescent="0.25">
      <c r="B670" s="44"/>
      <c r="D670" s="43"/>
    </row>
    <row r="671" spans="2:4" x14ac:dyDescent="0.25">
      <c r="B671" s="44"/>
      <c r="D671" s="43"/>
    </row>
    <row r="672" spans="2:4" x14ac:dyDescent="0.25">
      <c r="B672" s="44"/>
      <c r="D672" s="43"/>
    </row>
    <row r="673" spans="2:4" x14ac:dyDescent="0.25">
      <c r="B673" s="44"/>
      <c r="D673" s="43"/>
    </row>
    <row r="674" spans="2:4" x14ac:dyDescent="0.25">
      <c r="B674" s="44"/>
      <c r="D674" s="43"/>
    </row>
    <row r="675" spans="2:4" x14ac:dyDescent="0.25">
      <c r="B675" s="44"/>
      <c r="D675" s="43"/>
    </row>
    <row r="676" spans="2:4" x14ac:dyDescent="0.25">
      <c r="B676" s="44"/>
      <c r="D676" s="43"/>
    </row>
    <row r="677" spans="2:4" x14ac:dyDescent="0.25">
      <c r="B677" s="44"/>
      <c r="D677" s="43"/>
    </row>
    <row r="678" spans="2:4" x14ac:dyDescent="0.25">
      <c r="B678" s="44"/>
      <c r="D678" s="43"/>
    </row>
    <row r="679" spans="2:4" x14ac:dyDescent="0.25">
      <c r="B679" s="44"/>
      <c r="D679" s="43"/>
    </row>
    <row r="680" spans="2:4" x14ac:dyDescent="0.25">
      <c r="B680" s="44"/>
      <c r="D680" s="43"/>
    </row>
    <row r="681" spans="2:4" x14ac:dyDescent="0.25">
      <c r="B681" s="44"/>
      <c r="D681" s="43"/>
    </row>
    <row r="682" spans="2:4" x14ac:dyDescent="0.25">
      <c r="B682" s="44"/>
      <c r="D682" s="43"/>
    </row>
    <row r="683" spans="2:4" x14ac:dyDescent="0.25">
      <c r="B683" s="44"/>
      <c r="D683" s="43"/>
    </row>
    <row r="684" spans="2:4" x14ac:dyDescent="0.25">
      <c r="B684" s="44"/>
      <c r="D684" s="43"/>
    </row>
    <row r="685" spans="2:4" x14ac:dyDescent="0.25">
      <c r="B685" s="44"/>
      <c r="D685" s="43"/>
    </row>
    <row r="686" spans="2:4" x14ac:dyDescent="0.25">
      <c r="B686" s="44"/>
      <c r="D686" s="43"/>
    </row>
    <row r="687" spans="2:4" x14ac:dyDescent="0.25">
      <c r="B687" s="44"/>
      <c r="D687" s="43"/>
    </row>
    <row r="688" spans="2:4" x14ac:dyDescent="0.25">
      <c r="B688" s="44"/>
      <c r="D688" s="43"/>
    </row>
    <row r="689" spans="2:4" x14ac:dyDescent="0.25">
      <c r="B689" s="44"/>
      <c r="D689" s="43"/>
    </row>
    <row r="690" spans="2:4" x14ac:dyDescent="0.25">
      <c r="B690" s="44"/>
      <c r="D690" s="43"/>
    </row>
    <row r="691" spans="2:4" x14ac:dyDescent="0.25">
      <c r="B691" s="44"/>
      <c r="D691" s="43"/>
    </row>
    <row r="692" spans="2:4" x14ac:dyDescent="0.25">
      <c r="B692" s="44"/>
      <c r="D692" s="43"/>
    </row>
    <row r="693" spans="2:4" x14ac:dyDescent="0.25">
      <c r="B693" s="44"/>
      <c r="D693" s="43"/>
    </row>
    <row r="694" spans="2:4" x14ac:dyDescent="0.25">
      <c r="B694" s="44"/>
      <c r="D694" s="43"/>
    </row>
    <row r="695" spans="2:4" x14ac:dyDescent="0.25">
      <c r="B695" s="44"/>
      <c r="D695" s="43"/>
    </row>
    <row r="696" spans="2:4" x14ac:dyDescent="0.25">
      <c r="B696" s="44"/>
      <c r="D696" s="43"/>
    </row>
    <row r="697" spans="2:4" x14ac:dyDescent="0.25">
      <c r="B697" s="44"/>
      <c r="D697" s="43"/>
    </row>
    <row r="698" spans="2:4" x14ac:dyDescent="0.25">
      <c r="B698" s="44"/>
      <c r="D698" s="43"/>
    </row>
    <row r="699" spans="2:4" x14ac:dyDescent="0.25">
      <c r="B699" s="44"/>
      <c r="D699" s="43"/>
    </row>
    <row r="700" spans="2:4" x14ac:dyDescent="0.25">
      <c r="B700" s="44"/>
      <c r="D700" s="43"/>
    </row>
    <row r="701" spans="2:4" x14ac:dyDescent="0.25">
      <c r="B701" s="44"/>
      <c r="D701" s="43"/>
    </row>
    <row r="702" spans="2:4" x14ac:dyDescent="0.25">
      <c r="B702" s="44"/>
      <c r="D702" s="43"/>
    </row>
    <row r="703" spans="2:4" x14ac:dyDescent="0.25">
      <c r="B703" s="44"/>
      <c r="D703" s="43"/>
    </row>
    <row r="704" spans="2:4" x14ac:dyDescent="0.25">
      <c r="B704" s="44"/>
      <c r="D704" s="43"/>
    </row>
    <row r="705" spans="2:4" x14ac:dyDescent="0.25">
      <c r="B705" s="44"/>
      <c r="D705" s="43"/>
    </row>
    <row r="706" spans="2:4" x14ac:dyDescent="0.25">
      <c r="B706" s="44"/>
      <c r="D706" s="43"/>
    </row>
    <row r="707" spans="2:4" x14ac:dyDescent="0.25">
      <c r="B707" s="44"/>
      <c r="D707" s="43"/>
    </row>
    <row r="708" spans="2:4" x14ac:dyDescent="0.25">
      <c r="B708" s="44"/>
      <c r="D708" s="43"/>
    </row>
    <row r="709" spans="2:4" x14ac:dyDescent="0.25">
      <c r="B709" s="44"/>
      <c r="D709" s="43"/>
    </row>
    <row r="710" spans="2:4" x14ac:dyDescent="0.25">
      <c r="B710" s="44"/>
      <c r="D710" s="43"/>
    </row>
    <row r="711" spans="2:4" x14ac:dyDescent="0.25">
      <c r="B711" s="44"/>
      <c r="D711" s="43"/>
    </row>
    <row r="712" spans="2:4" x14ac:dyDescent="0.25">
      <c r="B712" s="44"/>
      <c r="D712" s="43"/>
    </row>
    <row r="713" spans="2:4" x14ac:dyDescent="0.25">
      <c r="B713" s="44"/>
      <c r="D713" s="43"/>
    </row>
    <row r="714" spans="2:4" x14ac:dyDescent="0.25">
      <c r="B714" s="44"/>
      <c r="D714" s="43"/>
    </row>
    <row r="715" spans="2:4" x14ac:dyDescent="0.25">
      <c r="B715" s="44"/>
      <c r="D715" s="43"/>
    </row>
    <row r="716" spans="2:4" x14ac:dyDescent="0.25">
      <c r="B716" s="44"/>
      <c r="D716" s="43"/>
    </row>
    <row r="717" spans="2:4" x14ac:dyDescent="0.25">
      <c r="B717" s="44"/>
      <c r="D717" s="43"/>
    </row>
    <row r="718" spans="2:4" x14ac:dyDescent="0.25">
      <c r="B718" s="44"/>
      <c r="D718" s="43"/>
    </row>
    <row r="719" spans="2:4" x14ac:dyDescent="0.25">
      <c r="B719" s="44"/>
      <c r="D719" s="43"/>
    </row>
    <row r="720" spans="2:4" x14ac:dyDescent="0.25">
      <c r="B720" s="44"/>
      <c r="D720" s="43"/>
    </row>
    <row r="721" spans="2:4" x14ac:dyDescent="0.25">
      <c r="B721" s="44"/>
      <c r="D721" s="43"/>
    </row>
    <row r="722" spans="2:4" x14ac:dyDescent="0.25">
      <c r="B722" s="44"/>
      <c r="D722" s="43"/>
    </row>
    <row r="723" spans="2:4" x14ac:dyDescent="0.25">
      <c r="B723" s="44"/>
      <c r="D723" s="43"/>
    </row>
    <row r="724" spans="2:4" x14ac:dyDescent="0.25">
      <c r="B724" s="44"/>
      <c r="D724" s="43"/>
    </row>
    <row r="725" spans="2:4" x14ac:dyDescent="0.25">
      <c r="B725" s="44"/>
      <c r="D725" s="43"/>
    </row>
    <row r="726" spans="2:4" x14ac:dyDescent="0.25">
      <c r="B726" s="44"/>
      <c r="D726" s="43"/>
    </row>
    <row r="727" spans="2:4" x14ac:dyDescent="0.25">
      <c r="B727" s="44"/>
      <c r="D727" s="43"/>
    </row>
    <row r="728" spans="2:4" x14ac:dyDescent="0.25">
      <c r="B728" s="44"/>
      <c r="D728" s="43"/>
    </row>
    <row r="729" spans="2:4" x14ac:dyDescent="0.25">
      <c r="B729" s="44"/>
      <c r="D729" s="43"/>
    </row>
    <row r="730" spans="2:4" x14ac:dyDescent="0.25">
      <c r="B730" s="44"/>
      <c r="D730" s="43"/>
    </row>
    <row r="731" spans="2:4" x14ac:dyDescent="0.25">
      <c r="B731" s="44"/>
      <c r="D731" s="43"/>
    </row>
    <row r="732" spans="2:4" x14ac:dyDescent="0.25">
      <c r="B732" s="44"/>
      <c r="D732" s="43"/>
    </row>
    <row r="733" spans="2:4" x14ac:dyDescent="0.25">
      <c r="B733" s="44"/>
      <c r="D733" s="43"/>
    </row>
    <row r="734" spans="2:4" x14ac:dyDescent="0.25">
      <c r="B734" s="44"/>
      <c r="D734" s="43"/>
    </row>
    <row r="735" spans="2:4" x14ac:dyDescent="0.25">
      <c r="B735" s="44"/>
      <c r="D735" s="43"/>
    </row>
    <row r="736" spans="2:4" x14ac:dyDescent="0.25">
      <c r="B736" s="44"/>
      <c r="D736" s="43"/>
    </row>
    <row r="737" spans="2:4" x14ac:dyDescent="0.25">
      <c r="B737" s="44"/>
      <c r="D737" s="43"/>
    </row>
    <row r="738" spans="2:4" x14ac:dyDescent="0.25">
      <c r="B738" s="44"/>
      <c r="D738" s="43"/>
    </row>
    <row r="739" spans="2:4" x14ac:dyDescent="0.25">
      <c r="B739" s="44"/>
      <c r="D739" s="43"/>
    </row>
    <row r="740" spans="2:4" x14ac:dyDescent="0.25">
      <c r="B740" s="44"/>
      <c r="D740" s="43"/>
    </row>
    <row r="741" spans="2:4" x14ac:dyDescent="0.25">
      <c r="B741" s="44"/>
      <c r="D741" s="43"/>
    </row>
    <row r="742" spans="2:4" x14ac:dyDescent="0.25">
      <c r="B742" s="44"/>
      <c r="D742" s="43"/>
    </row>
    <row r="743" spans="2:4" x14ac:dyDescent="0.25">
      <c r="B743" s="44"/>
      <c r="D743" s="43"/>
    </row>
    <row r="744" spans="2:4" x14ac:dyDescent="0.25">
      <c r="B744" s="44"/>
      <c r="D744" s="43"/>
    </row>
    <row r="745" spans="2:4" x14ac:dyDescent="0.25">
      <c r="B745" s="44"/>
      <c r="D745" s="43"/>
    </row>
    <row r="746" spans="2:4" x14ac:dyDescent="0.25">
      <c r="B746" s="44"/>
      <c r="D746" s="43"/>
    </row>
    <row r="747" spans="2:4" x14ac:dyDescent="0.25">
      <c r="B747" s="44"/>
      <c r="D747" s="43"/>
    </row>
    <row r="748" spans="2:4" x14ac:dyDescent="0.25">
      <c r="B748" s="44"/>
      <c r="D748" s="43"/>
    </row>
    <row r="749" spans="2:4" x14ac:dyDescent="0.25">
      <c r="B749" s="44"/>
      <c r="D749" s="43"/>
    </row>
    <row r="750" spans="2:4" x14ac:dyDescent="0.25">
      <c r="B750" s="44"/>
      <c r="D750" s="43"/>
    </row>
    <row r="751" spans="2:4" x14ac:dyDescent="0.25">
      <c r="B751" s="44"/>
      <c r="D751" s="43"/>
    </row>
    <row r="752" spans="2:4" x14ac:dyDescent="0.25">
      <c r="B752" s="44"/>
      <c r="D752" s="43"/>
    </row>
    <row r="753" spans="2:4" x14ac:dyDescent="0.25">
      <c r="B753" s="44"/>
      <c r="D753" s="43"/>
    </row>
    <row r="754" spans="2:4" x14ac:dyDescent="0.25">
      <c r="B754" s="44"/>
      <c r="D754" s="43"/>
    </row>
    <row r="755" spans="2:4" x14ac:dyDescent="0.25">
      <c r="B755" s="44"/>
      <c r="D755" s="43"/>
    </row>
    <row r="756" spans="2:4" x14ac:dyDescent="0.25">
      <c r="B756" s="44"/>
      <c r="D756" s="43"/>
    </row>
    <row r="757" spans="2:4" x14ac:dyDescent="0.25">
      <c r="B757" s="44"/>
      <c r="D757" s="43"/>
    </row>
    <row r="758" spans="2:4" x14ac:dyDescent="0.25">
      <c r="B758" s="44"/>
      <c r="D758" s="43"/>
    </row>
    <row r="759" spans="2:4" x14ac:dyDescent="0.25">
      <c r="B759" s="44"/>
      <c r="D759" s="43"/>
    </row>
    <row r="760" spans="2:4" x14ac:dyDescent="0.25">
      <c r="B760" s="44"/>
      <c r="D760" s="43"/>
    </row>
    <row r="761" spans="2:4" x14ac:dyDescent="0.25">
      <c r="B761" s="44"/>
      <c r="D761" s="43"/>
    </row>
    <row r="762" spans="2:4" x14ac:dyDescent="0.25">
      <c r="B762" s="44"/>
      <c r="D762" s="43"/>
    </row>
    <row r="763" spans="2:4" x14ac:dyDescent="0.25">
      <c r="B763" s="44"/>
      <c r="D763" s="43"/>
    </row>
    <row r="764" spans="2:4" x14ac:dyDescent="0.25">
      <c r="B764" s="44"/>
      <c r="D764" s="43"/>
    </row>
    <row r="765" spans="2:4" x14ac:dyDescent="0.25">
      <c r="B765" s="44"/>
      <c r="D765" s="43"/>
    </row>
    <row r="766" spans="2:4" x14ac:dyDescent="0.25">
      <c r="B766" s="44"/>
      <c r="D766" s="43"/>
    </row>
    <row r="767" spans="2:4" x14ac:dyDescent="0.25">
      <c r="B767" s="44"/>
      <c r="D767" s="43"/>
    </row>
    <row r="768" spans="2:4" x14ac:dyDescent="0.25">
      <c r="B768" s="44"/>
      <c r="D768" s="43"/>
    </row>
    <row r="769" spans="2:4" x14ac:dyDescent="0.25">
      <c r="B769" s="44"/>
      <c r="D769" s="43"/>
    </row>
    <row r="770" spans="2:4" x14ac:dyDescent="0.25">
      <c r="B770" s="44"/>
      <c r="D770" s="43"/>
    </row>
    <row r="771" spans="2:4" x14ac:dyDescent="0.25">
      <c r="B771" s="44"/>
      <c r="D771" s="43"/>
    </row>
    <row r="772" spans="2:4" x14ac:dyDescent="0.25">
      <c r="B772" s="44"/>
      <c r="D772" s="43"/>
    </row>
    <row r="773" spans="2:4" x14ac:dyDescent="0.25">
      <c r="B773" s="44"/>
      <c r="D773" s="43"/>
    </row>
    <row r="774" spans="2:4" x14ac:dyDescent="0.25">
      <c r="B774" s="44"/>
      <c r="D774" s="43"/>
    </row>
    <row r="775" spans="2:4" x14ac:dyDescent="0.25">
      <c r="B775" s="44"/>
      <c r="D775" s="43"/>
    </row>
    <row r="776" spans="2:4" x14ac:dyDescent="0.25">
      <c r="B776" s="44"/>
      <c r="D776" s="43"/>
    </row>
    <row r="777" spans="2:4" x14ac:dyDescent="0.25">
      <c r="B777" s="44"/>
      <c r="D777" s="43"/>
    </row>
    <row r="778" spans="2:4" x14ac:dyDescent="0.25">
      <c r="B778" s="44"/>
      <c r="D778" s="43"/>
    </row>
    <row r="779" spans="2:4" x14ac:dyDescent="0.25">
      <c r="B779" s="44"/>
      <c r="D779" s="43"/>
    </row>
    <row r="780" spans="2:4" x14ac:dyDescent="0.25">
      <c r="B780" s="44"/>
      <c r="D780" s="43"/>
    </row>
    <row r="781" spans="2:4" x14ac:dyDescent="0.25">
      <c r="B781" s="44"/>
      <c r="D781" s="43"/>
    </row>
    <row r="782" spans="2:4" x14ac:dyDescent="0.25">
      <c r="B782" s="44"/>
      <c r="D782" s="43"/>
    </row>
    <row r="783" spans="2:4" x14ac:dyDescent="0.25">
      <c r="B783" s="44"/>
      <c r="D783" s="43"/>
    </row>
    <row r="784" spans="2:4" x14ac:dyDescent="0.25">
      <c r="B784" s="44"/>
      <c r="D784" s="43"/>
    </row>
    <row r="785" spans="2:4" x14ac:dyDescent="0.25">
      <c r="B785" s="44"/>
      <c r="D785" s="43"/>
    </row>
    <row r="786" spans="2:4" x14ac:dyDescent="0.25">
      <c r="B786" s="44"/>
      <c r="D786" s="43"/>
    </row>
    <row r="787" spans="2:4" x14ac:dyDescent="0.25">
      <c r="B787" s="44"/>
      <c r="D787" s="43"/>
    </row>
    <row r="788" spans="2:4" x14ac:dyDescent="0.25">
      <c r="B788" s="44"/>
      <c r="D788" s="43"/>
    </row>
    <row r="789" spans="2:4" x14ac:dyDescent="0.25">
      <c r="B789" s="44"/>
      <c r="D789" s="43"/>
    </row>
    <row r="790" spans="2:4" x14ac:dyDescent="0.25">
      <c r="B790" s="44"/>
      <c r="D790" s="43"/>
    </row>
    <row r="791" spans="2:4" x14ac:dyDescent="0.25">
      <c r="B791" s="44"/>
      <c r="D791" s="43"/>
    </row>
    <row r="792" spans="2:4" x14ac:dyDescent="0.25">
      <c r="B792" s="44"/>
      <c r="D792" s="43"/>
    </row>
    <row r="793" spans="2:4" x14ac:dyDescent="0.25">
      <c r="B793" s="44"/>
      <c r="D793" s="43"/>
    </row>
    <row r="794" spans="2:4" x14ac:dyDescent="0.25">
      <c r="B794" s="44"/>
      <c r="D794" s="43"/>
    </row>
    <row r="795" spans="2:4" x14ac:dyDescent="0.25">
      <c r="B795" s="44"/>
      <c r="D795" s="43"/>
    </row>
    <row r="796" spans="2:4" x14ac:dyDescent="0.25">
      <c r="B796" s="44"/>
      <c r="D796" s="43"/>
    </row>
    <row r="797" spans="2:4" x14ac:dyDescent="0.25">
      <c r="B797" s="44"/>
      <c r="D797" s="43"/>
    </row>
    <row r="798" spans="2:4" x14ac:dyDescent="0.25">
      <c r="B798" s="44"/>
      <c r="D798" s="43"/>
    </row>
    <row r="799" spans="2:4" x14ac:dyDescent="0.25">
      <c r="B799" s="44"/>
      <c r="D799" s="43"/>
    </row>
    <row r="800" spans="2:4" x14ac:dyDescent="0.25">
      <c r="B800" s="44"/>
      <c r="D800" s="43"/>
    </row>
    <row r="801" spans="2:4" x14ac:dyDescent="0.25">
      <c r="B801" s="44"/>
      <c r="D801" s="43"/>
    </row>
    <row r="802" spans="2:4" x14ac:dyDescent="0.25">
      <c r="B802" s="44"/>
      <c r="D802" s="43"/>
    </row>
    <row r="803" spans="2:4" x14ac:dyDescent="0.25">
      <c r="B803" s="44"/>
      <c r="D803" s="43"/>
    </row>
    <row r="804" spans="2:4" x14ac:dyDescent="0.25">
      <c r="B804" s="44"/>
      <c r="D804" s="43"/>
    </row>
    <row r="805" spans="2:4" x14ac:dyDescent="0.25">
      <c r="B805" s="44"/>
      <c r="D805" s="43"/>
    </row>
    <row r="806" spans="2:4" x14ac:dyDescent="0.25">
      <c r="B806" s="44"/>
      <c r="D806" s="43"/>
    </row>
    <row r="807" spans="2:4" x14ac:dyDescent="0.25">
      <c r="B807" s="44"/>
      <c r="D807" s="43"/>
    </row>
    <row r="808" spans="2:4" x14ac:dyDescent="0.25">
      <c r="B808" s="44"/>
      <c r="D808" s="43"/>
    </row>
    <row r="809" spans="2:4" x14ac:dyDescent="0.25">
      <c r="B809" s="44"/>
      <c r="D809" s="43"/>
    </row>
    <row r="810" spans="2:4" x14ac:dyDescent="0.25">
      <c r="B810" s="44"/>
      <c r="D810" s="43"/>
    </row>
    <row r="811" spans="2:4" x14ac:dyDescent="0.25">
      <c r="B811" s="44"/>
      <c r="D811" s="43"/>
    </row>
    <row r="812" spans="2:4" x14ac:dyDescent="0.25">
      <c r="B812" s="44"/>
      <c r="D812" s="43"/>
    </row>
    <row r="813" spans="2:4" x14ac:dyDescent="0.25">
      <c r="B813" s="44"/>
      <c r="D813" s="43"/>
    </row>
    <row r="814" spans="2:4" x14ac:dyDescent="0.25">
      <c r="B814" s="44"/>
      <c r="D814" s="43"/>
    </row>
    <row r="815" spans="2:4" x14ac:dyDescent="0.25">
      <c r="B815" s="44"/>
      <c r="D815" s="43"/>
    </row>
    <row r="816" spans="2:4" x14ac:dyDescent="0.25">
      <c r="B816" s="44"/>
      <c r="D816" s="43"/>
    </row>
    <row r="817" spans="2:4" x14ac:dyDescent="0.25">
      <c r="B817" s="44"/>
      <c r="D817" s="43"/>
    </row>
    <row r="818" spans="2:4" x14ac:dyDescent="0.25">
      <c r="B818" s="44"/>
      <c r="D818" s="43"/>
    </row>
    <row r="819" spans="2:4" x14ac:dyDescent="0.25">
      <c r="B819" s="44"/>
      <c r="D819" s="43"/>
    </row>
    <row r="820" spans="2:4" x14ac:dyDescent="0.25">
      <c r="B820" s="44"/>
      <c r="D820" s="43"/>
    </row>
    <row r="821" spans="2:4" x14ac:dyDescent="0.25">
      <c r="B821" s="44"/>
      <c r="D821" s="43"/>
    </row>
    <row r="822" spans="2:4" x14ac:dyDescent="0.25">
      <c r="B822" s="44"/>
      <c r="D822" s="43"/>
    </row>
    <row r="823" spans="2:4" x14ac:dyDescent="0.25">
      <c r="B823" s="44"/>
      <c r="D823" s="43"/>
    </row>
    <row r="824" spans="2:4" x14ac:dyDescent="0.25">
      <c r="B824" s="44"/>
      <c r="D824" s="43"/>
    </row>
    <row r="825" spans="2:4" x14ac:dyDescent="0.25">
      <c r="B825" s="44"/>
      <c r="D825" s="43"/>
    </row>
    <row r="826" spans="2:4" x14ac:dyDescent="0.25">
      <c r="B826" s="44"/>
      <c r="D826" s="43"/>
    </row>
    <row r="827" spans="2:4" x14ac:dyDescent="0.25">
      <c r="B827" s="44"/>
      <c r="D827" s="43"/>
    </row>
    <row r="828" spans="2:4" x14ac:dyDescent="0.25">
      <c r="B828" s="44"/>
      <c r="D828" s="43"/>
    </row>
    <row r="829" spans="2:4" x14ac:dyDescent="0.25">
      <c r="B829" s="44"/>
      <c r="D829" s="43"/>
    </row>
    <row r="830" spans="2:4" x14ac:dyDescent="0.25">
      <c r="B830" s="44"/>
      <c r="D830" s="43"/>
    </row>
    <row r="831" spans="2:4" x14ac:dyDescent="0.25">
      <c r="B831" s="44"/>
      <c r="D831" s="43"/>
    </row>
    <row r="832" spans="2:4" x14ac:dyDescent="0.25">
      <c r="B832" s="44"/>
      <c r="D832" s="43"/>
    </row>
    <row r="833" spans="2:4" x14ac:dyDescent="0.25">
      <c r="B833" s="44"/>
      <c r="D833" s="43"/>
    </row>
    <row r="834" spans="2:4" x14ac:dyDescent="0.25">
      <c r="B834" s="44"/>
      <c r="D834" s="43"/>
    </row>
    <row r="835" spans="2:4" x14ac:dyDescent="0.25">
      <c r="B835" s="44"/>
      <c r="D835" s="43"/>
    </row>
    <row r="836" spans="2:4" x14ac:dyDescent="0.25">
      <c r="B836" s="44"/>
      <c r="D836" s="43"/>
    </row>
    <row r="837" spans="2:4" x14ac:dyDescent="0.25">
      <c r="B837" s="44"/>
      <c r="D837" s="43"/>
    </row>
    <row r="838" spans="2:4" x14ac:dyDescent="0.25">
      <c r="B838" s="44"/>
      <c r="D838" s="43"/>
    </row>
    <row r="839" spans="2:4" x14ac:dyDescent="0.25">
      <c r="B839" s="44"/>
      <c r="D839" s="43"/>
    </row>
    <row r="840" spans="2:4" x14ac:dyDescent="0.25">
      <c r="B840" s="44"/>
      <c r="D840" s="43"/>
    </row>
    <row r="841" spans="2:4" x14ac:dyDescent="0.25">
      <c r="B841" s="44"/>
      <c r="D841" s="43"/>
    </row>
    <row r="842" spans="2:4" x14ac:dyDescent="0.25">
      <c r="B842" s="44"/>
      <c r="D842" s="43"/>
    </row>
    <row r="843" spans="2:4" x14ac:dyDescent="0.25">
      <c r="B843" s="44"/>
      <c r="D843" s="43"/>
    </row>
    <row r="844" spans="2:4" x14ac:dyDescent="0.25">
      <c r="B844" s="44"/>
      <c r="D844" s="43"/>
    </row>
    <row r="845" spans="2:4" x14ac:dyDescent="0.25">
      <c r="B845" s="44"/>
      <c r="D845" s="43"/>
    </row>
    <row r="846" spans="2:4" x14ac:dyDescent="0.25">
      <c r="B846" s="44"/>
      <c r="D846" s="43"/>
    </row>
    <row r="847" spans="2:4" x14ac:dyDescent="0.25">
      <c r="B847" s="44"/>
      <c r="D847" s="43"/>
    </row>
    <row r="848" spans="2:4" x14ac:dyDescent="0.25">
      <c r="B848" s="44"/>
      <c r="D848" s="43"/>
    </row>
    <row r="849" spans="2:4" x14ac:dyDescent="0.25">
      <c r="B849" s="44"/>
      <c r="D849" s="43"/>
    </row>
    <row r="850" spans="2:4" x14ac:dyDescent="0.25">
      <c r="B850" s="44"/>
      <c r="D850" s="43"/>
    </row>
    <row r="851" spans="2:4" x14ac:dyDescent="0.25">
      <c r="B851" s="44"/>
      <c r="D851" s="43"/>
    </row>
    <row r="852" spans="2:4" x14ac:dyDescent="0.25">
      <c r="B852" s="44"/>
      <c r="D852" s="43"/>
    </row>
    <row r="853" spans="2:4" x14ac:dyDescent="0.25">
      <c r="B853" s="44"/>
      <c r="D853" s="43"/>
    </row>
    <row r="854" spans="2:4" x14ac:dyDescent="0.25">
      <c r="B854" s="44"/>
      <c r="D854" s="43"/>
    </row>
    <row r="855" spans="2:4" x14ac:dyDescent="0.25">
      <c r="B855" s="44"/>
      <c r="D855" s="43"/>
    </row>
    <row r="856" spans="2:4" x14ac:dyDescent="0.25">
      <c r="B856" s="44"/>
      <c r="D856" s="43"/>
    </row>
    <row r="857" spans="2:4" x14ac:dyDescent="0.25">
      <c r="B857" s="44"/>
      <c r="D857" s="43"/>
    </row>
    <row r="858" spans="2:4" x14ac:dyDescent="0.25">
      <c r="B858" s="44"/>
      <c r="D858" s="43"/>
    </row>
    <row r="859" spans="2:4" x14ac:dyDescent="0.25">
      <c r="B859" s="44"/>
      <c r="D859" s="43"/>
    </row>
    <row r="860" spans="2:4" x14ac:dyDescent="0.25">
      <c r="B860" s="44"/>
      <c r="D860" s="43"/>
    </row>
    <row r="861" spans="2:4" x14ac:dyDescent="0.25">
      <c r="B861" s="44"/>
      <c r="D861" s="43"/>
    </row>
    <row r="862" spans="2:4" x14ac:dyDescent="0.25">
      <c r="B862" s="44"/>
      <c r="D862" s="43"/>
    </row>
    <row r="863" spans="2:4" x14ac:dyDescent="0.25">
      <c r="B863" s="44"/>
      <c r="D863" s="43"/>
    </row>
    <row r="864" spans="2:4" x14ac:dyDescent="0.25">
      <c r="B864" s="44"/>
      <c r="D864" s="43"/>
    </row>
    <row r="865" spans="2:4" x14ac:dyDescent="0.25">
      <c r="B865" s="44"/>
      <c r="D865" s="43"/>
    </row>
    <row r="866" spans="2:4" x14ac:dyDescent="0.25">
      <c r="B866" s="44"/>
      <c r="D866" s="43"/>
    </row>
    <row r="867" spans="2:4" x14ac:dyDescent="0.25">
      <c r="B867" s="44"/>
      <c r="D867" s="43"/>
    </row>
    <row r="868" spans="2:4" x14ac:dyDescent="0.25">
      <c r="B868" s="44"/>
      <c r="D868" s="43"/>
    </row>
    <row r="869" spans="2:4" x14ac:dyDescent="0.25">
      <c r="B869" s="44"/>
      <c r="D869" s="43"/>
    </row>
    <row r="870" spans="2:4" x14ac:dyDescent="0.25">
      <c r="B870" s="44"/>
      <c r="D870" s="43"/>
    </row>
    <row r="871" spans="2:4" x14ac:dyDescent="0.25">
      <c r="B871" s="44"/>
      <c r="D871" s="43"/>
    </row>
    <row r="872" spans="2:4" x14ac:dyDescent="0.25">
      <c r="B872" s="44"/>
      <c r="D872" s="43"/>
    </row>
    <row r="873" spans="2:4" x14ac:dyDescent="0.25">
      <c r="B873" s="44"/>
      <c r="D873" s="43"/>
    </row>
    <row r="874" spans="2:4" x14ac:dyDescent="0.25">
      <c r="B874" s="44"/>
      <c r="D874" s="43"/>
    </row>
    <row r="875" spans="2:4" x14ac:dyDescent="0.25">
      <c r="B875" s="44"/>
      <c r="D875" s="43"/>
    </row>
    <row r="876" spans="2:4" x14ac:dyDescent="0.25">
      <c r="B876" s="44"/>
      <c r="D876" s="43"/>
    </row>
    <row r="877" spans="2:4" x14ac:dyDescent="0.25">
      <c r="B877" s="44"/>
      <c r="D877" s="43"/>
    </row>
    <row r="878" spans="2:4" x14ac:dyDescent="0.25">
      <c r="B878" s="44"/>
      <c r="D878" s="43"/>
    </row>
    <row r="879" spans="2:4" x14ac:dyDescent="0.25">
      <c r="B879" s="44"/>
      <c r="D879" s="43"/>
    </row>
    <row r="880" spans="2:4" x14ac:dyDescent="0.25">
      <c r="B880" s="44"/>
      <c r="D880" s="43"/>
    </row>
    <row r="881" spans="2:4" x14ac:dyDescent="0.25">
      <c r="B881" s="44"/>
      <c r="D881" s="43"/>
    </row>
    <row r="882" spans="2:4" x14ac:dyDescent="0.25">
      <c r="B882" s="44"/>
      <c r="D882" s="43"/>
    </row>
    <row r="883" spans="2:4" x14ac:dyDescent="0.25">
      <c r="B883" s="44"/>
      <c r="D883" s="43"/>
    </row>
    <row r="884" spans="2:4" x14ac:dyDescent="0.25">
      <c r="B884" s="44"/>
      <c r="D884" s="43"/>
    </row>
    <row r="885" spans="2:4" x14ac:dyDescent="0.25">
      <c r="B885" s="44"/>
      <c r="D885" s="43"/>
    </row>
    <row r="886" spans="2:4" x14ac:dyDescent="0.25">
      <c r="B886" s="44"/>
      <c r="D886" s="43"/>
    </row>
    <row r="887" spans="2:4" x14ac:dyDescent="0.25">
      <c r="B887" s="44"/>
      <c r="D887" s="43"/>
    </row>
    <row r="888" spans="2:4" x14ac:dyDescent="0.25">
      <c r="B888" s="44"/>
      <c r="D888" s="43"/>
    </row>
    <row r="889" spans="2:4" x14ac:dyDescent="0.25">
      <c r="B889" s="44"/>
      <c r="D889" s="43"/>
    </row>
    <row r="890" spans="2:4" x14ac:dyDescent="0.25">
      <c r="B890" s="44"/>
      <c r="D890" s="43"/>
    </row>
    <row r="891" spans="2:4" x14ac:dyDescent="0.25">
      <c r="B891" s="44"/>
      <c r="D891" s="43"/>
    </row>
    <row r="892" spans="2:4" x14ac:dyDescent="0.25">
      <c r="B892" s="44"/>
      <c r="D892" s="43"/>
    </row>
    <row r="893" spans="2:4" x14ac:dyDescent="0.25">
      <c r="B893" s="44"/>
      <c r="D893" s="43"/>
    </row>
    <row r="894" spans="2:4" x14ac:dyDescent="0.25">
      <c r="B894" s="44"/>
      <c r="D894" s="43"/>
    </row>
    <row r="895" spans="2:4" x14ac:dyDescent="0.25">
      <c r="B895" s="44"/>
      <c r="D895" s="43"/>
    </row>
    <row r="896" spans="2:4" x14ac:dyDescent="0.25">
      <c r="B896" s="44"/>
      <c r="D896" s="43"/>
    </row>
    <row r="897" spans="2:4" x14ac:dyDescent="0.25">
      <c r="B897" s="44"/>
      <c r="D897" s="43"/>
    </row>
    <row r="898" spans="2:4" x14ac:dyDescent="0.25">
      <c r="B898" s="44"/>
      <c r="D898" s="43"/>
    </row>
    <row r="899" spans="2:4" x14ac:dyDescent="0.25">
      <c r="B899" s="44"/>
      <c r="D899" s="43"/>
    </row>
    <row r="900" spans="2:4" x14ac:dyDescent="0.25">
      <c r="B900" s="44"/>
      <c r="D900" s="43"/>
    </row>
    <row r="901" spans="2:4" x14ac:dyDescent="0.25">
      <c r="B901" s="44"/>
      <c r="D901" s="43"/>
    </row>
    <row r="902" spans="2:4" x14ac:dyDescent="0.25">
      <c r="B902" s="44"/>
      <c r="D902" s="43"/>
    </row>
    <row r="903" spans="2:4" x14ac:dyDescent="0.25">
      <c r="B903" s="44"/>
      <c r="D903" s="43"/>
    </row>
    <row r="904" spans="2:4" x14ac:dyDescent="0.25">
      <c r="B904" s="44"/>
      <c r="D904" s="43"/>
    </row>
    <row r="905" spans="2:4" x14ac:dyDescent="0.25">
      <c r="B905" s="44"/>
      <c r="D905" s="43"/>
    </row>
    <row r="906" spans="2:4" x14ac:dyDescent="0.25">
      <c r="B906" s="44"/>
      <c r="D906" s="43"/>
    </row>
    <row r="907" spans="2:4" x14ac:dyDescent="0.25">
      <c r="B907" s="44"/>
      <c r="D907" s="43"/>
    </row>
    <row r="908" spans="2:4" x14ac:dyDescent="0.25">
      <c r="B908" s="44"/>
      <c r="D908" s="43"/>
    </row>
    <row r="909" spans="2:4" x14ac:dyDescent="0.25">
      <c r="B909" s="44"/>
      <c r="D909" s="43"/>
    </row>
    <row r="910" spans="2:4" x14ac:dyDescent="0.25">
      <c r="B910" s="44"/>
      <c r="D910" s="43"/>
    </row>
    <row r="911" spans="2:4" x14ac:dyDescent="0.25">
      <c r="B911" s="44"/>
      <c r="D911" s="43"/>
    </row>
    <row r="912" spans="2:4" x14ac:dyDescent="0.25">
      <c r="B912" s="44"/>
      <c r="D912" s="43"/>
    </row>
    <row r="913" spans="2:4" x14ac:dyDescent="0.25">
      <c r="B913" s="44"/>
      <c r="D913" s="43"/>
    </row>
    <row r="914" spans="2:4" x14ac:dyDescent="0.25">
      <c r="B914" s="44"/>
      <c r="D914" s="43"/>
    </row>
    <row r="915" spans="2:4" x14ac:dyDescent="0.25">
      <c r="B915" s="44"/>
      <c r="D915" s="43"/>
    </row>
    <row r="916" spans="2:4" x14ac:dyDescent="0.25">
      <c r="B916" s="44"/>
      <c r="D916" s="43"/>
    </row>
    <row r="917" spans="2:4" x14ac:dyDescent="0.25">
      <c r="B917" s="44"/>
      <c r="D917" s="43"/>
    </row>
    <row r="918" spans="2:4" x14ac:dyDescent="0.25">
      <c r="B918" s="44"/>
      <c r="D918" s="43"/>
    </row>
    <row r="919" spans="2:4" x14ac:dyDescent="0.25">
      <c r="B919" s="44"/>
      <c r="D919" s="43"/>
    </row>
    <row r="920" spans="2:4" x14ac:dyDescent="0.25">
      <c r="B920" s="44"/>
      <c r="D920" s="43"/>
    </row>
    <row r="921" spans="2:4" x14ac:dyDescent="0.25">
      <c r="B921" s="44"/>
      <c r="D921" s="43"/>
    </row>
    <row r="922" spans="2:4" x14ac:dyDescent="0.25">
      <c r="B922" s="44"/>
      <c r="D922" s="43"/>
    </row>
    <row r="923" spans="2:4" x14ac:dyDescent="0.25">
      <c r="B923" s="44"/>
      <c r="D923" s="43"/>
    </row>
    <row r="924" spans="2:4" x14ac:dyDescent="0.25">
      <c r="B924" s="44"/>
      <c r="D924" s="43"/>
    </row>
    <row r="925" spans="2:4" x14ac:dyDescent="0.25">
      <c r="B925" s="44"/>
      <c r="D925" s="43"/>
    </row>
    <row r="926" spans="2:4" x14ac:dyDescent="0.25">
      <c r="B926" s="44"/>
      <c r="D926" s="43"/>
    </row>
    <row r="927" spans="2:4" x14ac:dyDescent="0.25">
      <c r="B927" s="44"/>
      <c r="D927" s="43"/>
    </row>
    <row r="928" spans="2:4" x14ac:dyDescent="0.25">
      <c r="B928" s="44"/>
      <c r="D928" s="43"/>
    </row>
    <row r="929" spans="2:4" x14ac:dyDescent="0.25">
      <c r="B929" s="44"/>
      <c r="D929" s="43"/>
    </row>
    <row r="930" spans="2:4" x14ac:dyDescent="0.25">
      <c r="B930" s="44"/>
      <c r="D930" s="43"/>
    </row>
    <row r="931" spans="2:4" x14ac:dyDescent="0.25">
      <c r="B931" s="44"/>
      <c r="D931" s="43"/>
    </row>
    <row r="932" spans="2:4" x14ac:dyDescent="0.25">
      <c r="B932" s="44"/>
      <c r="D932" s="43"/>
    </row>
    <row r="933" spans="2:4" x14ac:dyDescent="0.25">
      <c r="B933" s="44"/>
      <c r="D933" s="43"/>
    </row>
    <row r="934" spans="2:4" x14ac:dyDescent="0.25">
      <c r="B934" s="44"/>
      <c r="D934" s="43"/>
    </row>
    <row r="935" spans="2:4" x14ac:dyDescent="0.25">
      <c r="B935" s="44"/>
      <c r="D935" s="43"/>
    </row>
    <row r="936" spans="2:4" x14ac:dyDescent="0.25">
      <c r="B936" s="44"/>
      <c r="D936" s="43"/>
    </row>
    <row r="937" spans="2:4" x14ac:dyDescent="0.25">
      <c r="B937" s="44"/>
      <c r="D937" s="43"/>
    </row>
    <row r="938" spans="2:4" x14ac:dyDescent="0.25">
      <c r="B938" s="44"/>
      <c r="D938" s="43"/>
    </row>
    <row r="939" spans="2:4" x14ac:dyDescent="0.25">
      <c r="B939" s="44"/>
      <c r="D939" s="43"/>
    </row>
    <row r="940" spans="2:4" x14ac:dyDescent="0.25">
      <c r="B940" s="44"/>
      <c r="D940" s="43"/>
    </row>
    <row r="941" spans="2:4" x14ac:dyDescent="0.25">
      <c r="B941" s="44"/>
      <c r="D941" s="43"/>
    </row>
    <row r="942" spans="2:4" x14ac:dyDescent="0.25">
      <c r="B942" s="44"/>
      <c r="D942" s="43"/>
    </row>
    <row r="943" spans="2:4" x14ac:dyDescent="0.25">
      <c r="B943" s="44"/>
      <c r="D943" s="43"/>
    </row>
    <row r="944" spans="2:4" x14ac:dyDescent="0.25">
      <c r="B944" s="44"/>
      <c r="D944" s="43"/>
    </row>
    <row r="945" spans="2:4" x14ac:dyDescent="0.25">
      <c r="B945" s="44"/>
      <c r="D945" s="43"/>
    </row>
    <row r="946" spans="2:4" x14ac:dyDescent="0.25">
      <c r="B946" s="44"/>
      <c r="D946" s="43"/>
    </row>
    <row r="947" spans="2:4" x14ac:dyDescent="0.25">
      <c r="B947" s="44"/>
      <c r="D947" s="43"/>
    </row>
    <row r="948" spans="2:4" x14ac:dyDescent="0.25">
      <c r="B948" s="44"/>
      <c r="D948" s="43"/>
    </row>
    <row r="949" spans="2:4" x14ac:dyDescent="0.25">
      <c r="B949" s="44"/>
      <c r="D949" s="43"/>
    </row>
    <row r="950" spans="2:4" x14ac:dyDescent="0.25">
      <c r="B950" s="44"/>
      <c r="D950" s="43"/>
    </row>
    <row r="951" spans="2:4" x14ac:dyDescent="0.25">
      <c r="B951" s="44"/>
      <c r="D951" s="43"/>
    </row>
    <row r="952" spans="2:4" x14ac:dyDescent="0.25">
      <c r="B952" s="44"/>
      <c r="D952" s="43"/>
    </row>
    <row r="953" spans="2:4" x14ac:dyDescent="0.25">
      <c r="B953" s="44"/>
      <c r="D953" s="43"/>
    </row>
    <row r="954" spans="2:4" x14ac:dyDescent="0.25">
      <c r="B954" s="44"/>
      <c r="D954" s="43"/>
    </row>
    <row r="955" spans="2:4" x14ac:dyDescent="0.25">
      <c r="B955" s="44"/>
      <c r="D955" s="43"/>
    </row>
    <row r="956" spans="2:4" x14ac:dyDescent="0.25">
      <c r="B956" s="44"/>
      <c r="D956" s="43"/>
    </row>
    <row r="957" spans="2:4" x14ac:dyDescent="0.25">
      <c r="B957" s="44"/>
      <c r="D957" s="43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2013-01-18T15:32:11Z</cp:lastPrinted>
  <dcterms:created xsi:type="dcterms:W3CDTF">2012-11-26T13:38:00Z</dcterms:created>
  <dcterms:modified xsi:type="dcterms:W3CDTF">2013-01-24T10:22:43Z</dcterms:modified>
</cp:coreProperties>
</file>