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75" yWindow="75" windowWidth="20520" windowHeight="4065" tabRatio="513"/>
  </bookViews>
  <sheets>
    <sheet name="Dati" sheetId="1" r:id="rId1"/>
    <sheet name="Note_Fonti_Calcolo" sheetId="6" r:id="rId2"/>
  </sheets>
  <definedNames>
    <definedName name="_xlnm.Print_Area" localSheetId="1">Note_Fonti_Calcolo!$A$1:$C$140</definedName>
  </definedNames>
  <calcPr calcId="145621"/>
</workbook>
</file>

<file path=xl/calcChain.xml><?xml version="1.0" encoding="utf-8"?>
<calcChain xmlns="http://schemas.openxmlformats.org/spreadsheetml/2006/main">
  <c r="W299" i="1" l="1"/>
  <c r="R299" i="1"/>
  <c r="K341" i="1" l="1"/>
  <c r="K318" i="1"/>
  <c r="K245" i="1" l="1"/>
  <c r="O267" i="1"/>
  <c r="O268" i="1"/>
  <c r="O269" i="1"/>
  <c r="O270" i="1"/>
  <c r="O271" i="1"/>
  <c r="O266" i="1"/>
  <c r="D411" i="1"/>
  <c r="C411" i="1"/>
  <c r="D410" i="1"/>
  <c r="C410" i="1"/>
  <c r="D409" i="1"/>
  <c r="C409" i="1"/>
  <c r="D408" i="1"/>
  <c r="C408" i="1"/>
  <c r="D407" i="1"/>
  <c r="C407" i="1"/>
  <c r="D406" i="1"/>
  <c r="C406" i="1"/>
  <c r="D405" i="1"/>
  <c r="C405" i="1"/>
  <c r="D404" i="1"/>
  <c r="C404" i="1"/>
  <c r="D403" i="1"/>
  <c r="C403" i="1"/>
  <c r="D402" i="1"/>
  <c r="C402" i="1"/>
  <c r="D401" i="1"/>
  <c r="C401" i="1"/>
  <c r="D400" i="1"/>
  <c r="C400" i="1"/>
  <c r="D399" i="1"/>
  <c r="C399" i="1"/>
  <c r="D398" i="1"/>
  <c r="C398" i="1"/>
  <c r="D397" i="1"/>
  <c r="C397" i="1"/>
  <c r="D396" i="1"/>
  <c r="C396" i="1"/>
  <c r="D395" i="1"/>
  <c r="C395" i="1"/>
  <c r="D394" i="1"/>
  <c r="C394" i="1"/>
  <c r="D393" i="1"/>
  <c r="C393" i="1"/>
  <c r="D392" i="1"/>
  <c r="C392" i="1"/>
  <c r="D391" i="1"/>
  <c r="C391" i="1"/>
  <c r="D390" i="1"/>
  <c r="C390" i="1"/>
  <c r="D389" i="1"/>
  <c r="C389" i="1"/>
  <c r="D388" i="1"/>
  <c r="C388" i="1"/>
  <c r="D387" i="1"/>
  <c r="C387" i="1"/>
  <c r="D386" i="1"/>
  <c r="C386" i="1"/>
  <c r="D385" i="1"/>
  <c r="C385" i="1"/>
  <c r="D384" i="1"/>
  <c r="C384" i="1"/>
  <c r="D383" i="1"/>
  <c r="C383" i="1"/>
  <c r="D382" i="1"/>
  <c r="C382" i="1"/>
  <c r="D381" i="1"/>
  <c r="C381" i="1"/>
  <c r="D380" i="1"/>
  <c r="C380" i="1"/>
  <c r="D379" i="1"/>
  <c r="C379" i="1"/>
  <c r="D378" i="1"/>
  <c r="C378" i="1"/>
  <c r="D377" i="1"/>
  <c r="C377" i="1"/>
  <c r="D376" i="1"/>
  <c r="C376" i="1"/>
  <c r="D375" i="1"/>
  <c r="C375" i="1"/>
  <c r="D374" i="1"/>
  <c r="C374" i="1"/>
  <c r="D373" i="1"/>
  <c r="C373" i="1"/>
  <c r="D372" i="1"/>
  <c r="C372" i="1"/>
  <c r="D371" i="1"/>
  <c r="C371" i="1"/>
  <c r="D370" i="1"/>
  <c r="C370" i="1"/>
  <c r="D369" i="1"/>
  <c r="C369" i="1"/>
  <c r="D368" i="1"/>
  <c r="C368" i="1"/>
  <c r="D367" i="1"/>
  <c r="C367" i="1"/>
  <c r="D366" i="1"/>
  <c r="C366" i="1"/>
  <c r="D365" i="1"/>
  <c r="C365" i="1"/>
  <c r="D364" i="1"/>
  <c r="C364" i="1"/>
  <c r="D363" i="1"/>
  <c r="C363" i="1"/>
  <c r="D362" i="1"/>
  <c r="C362" i="1"/>
  <c r="D361" i="1"/>
  <c r="C361" i="1"/>
  <c r="D360" i="1"/>
  <c r="C360" i="1"/>
  <c r="D359" i="1"/>
  <c r="C359" i="1"/>
  <c r="D358" i="1"/>
  <c r="C358" i="1"/>
  <c r="D357" i="1"/>
  <c r="C357" i="1"/>
  <c r="D356" i="1"/>
  <c r="C356" i="1"/>
  <c r="D355" i="1"/>
  <c r="C355" i="1"/>
  <c r="D354" i="1"/>
  <c r="C354" i="1"/>
  <c r="D353" i="1"/>
  <c r="C353" i="1"/>
  <c r="D352" i="1"/>
  <c r="C352" i="1"/>
  <c r="D351" i="1"/>
  <c r="C351" i="1"/>
  <c r="D350" i="1"/>
  <c r="C350" i="1"/>
  <c r="D349" i="1"/>
  <c r="C349" i="1"/>
  <c r="D348" i="1"/>
  <c r="C348" i="1"/>
  <c r="D347" i="1"/>
  <c r="J341" i="1" s="1"/>
  <c r="C347" i="1"/>
  <c r="E346" i="1"/>
  <c r="D346" i="1"/>
  <c r="C346" i="1"/>
  <c r="E345" i="1"/>
  <c r="D345" i="1"/>
  <c r="C345" i="1"/>
  <c r="E344" i="1"/>
  <c r="D344" i="1"/>
  <c r="C344" i="1"/>
  <c r="E343" i="1"/>
  <c r="D343" i="1"/>
  <c r="C343" i="1"/>
  <c r="E342" i="1"/>
  <c r="D342" i="1"/>
  <c r="C342" i="1"/>
  <c r="D339" i="1"/>
  <c r="C339" i="1"/>
  <c r="E338" i="1"/>
  <c r="D338" i="1"/>
  <c r="C338" i="1"/>
  <c r="E337" i="1"/>
  <c r="D337" i="1"/>
  <c r="C337" i="1"/>
  <c r="E336" i="1"/>
  <c r="D336" i="1"/>
  <c r="C336" i="1"/>
  <c r="E335" i="1"/>
  <c r="D335" i="1"/>
  <c r="C335" i="1"/>
  <c r="E334" i="1"/>
  <c r="D334" i="1"/>
  <c r="C334" i="1"/>
  <c r="E333" i="1"/>
  <c r="D333" i="1"/>
  <c r="C333" i="1"/>
  <c r="D330" i="1"/>
  <c r="V299" i="1" s="1"/>
  <c r="C330" i="1"/>
  <c r="E329" i="1"/>
  <c r="D329" i="1"/>
  <c r="C329" i="1"/>
  <c r="E328" i="1"/>
  <c r="D328" i="1"/>
  <c r="C328" i="1"/>
  <c r="E327" i="1"/>
  <c r="D327" i="1"/>
  <c r="C327" i="1"/>
  <c r="E326" i="1"/>
  <c r="D326" i="1"/>
  <c r="C326" i="1"/>
  <c r="E325" i="1"/>
  <c r="D325" i="1"/>
  <c r="C325" i="1"/>
  <c r="E324" i="1"/>
  <c r="D324" i="1"/>
  <c r="C324" i="1"/>
  <c r="E323" i="1"/>
  <c r="D323" i="1"/>
  <c r="C323" i="1"/>
  <c r="E322" i="1"/>
  <c r="D322" i="1"/>
  <c r="C322" i="1"/>
  <c r="E321" i="1"/>
  <c r="D321" i="1"/>
  <c r="C321" i="1"/>
  <c r="E320" i="1"/>
  <c r="D320" i="1"/>
  <c r="C320" i="1"/>
  <c r="E319" i="1"/>
  <c r="D319" i="1"/>
  <c r="C319" i="1"/>
  <c r="E318" i="1"/>
  <c r="D318" i="1"/>
  <c r="C318" i="1"/>
  <c r="E317" i="1"/>
  <c r="D317" i="1"/>
  <c r="C317" i="1"/>
  <c r="E316" i="1"/>
  <c r="D316" i="1"/>
  <c r="C316" i="1"/>
  <c r="E315" i="1"/>
  <c r="D315" i="1"/>
  <c r="C315" i="1"/>
  <c r="E314" i="1"/>
  <c r="D314" i="1"/>
  <c r="C314" i="1"/>
  <c r="E313" i="1"/>
  <c r="D313" i="1"/>
  <c r="C313" i="1"/>
  <c r="E312" i="1"/>
  <c r="D312" i="1"/>
  <c r="C312" i="1"/>
  <c r="E311" i="1"/>
  <c r="D311" i="1"/>
  <c r="C311" i="1"/>
  <c r="E310" i="1"/>
  <c r="D310" i="1"/>
  <c r="C310" i="1"/>
  <c r="E309" i="1"/>
  <c r="D309" i="1"/>
  <c r="C309" i="1"/>
  <c r="E308" i="1"/>
  <c r="D308" i="1"/>
  <c r="C308" i="1"/>
  <c r="D306" i="1"/>
  <c r="Q299" i="1" s="1"/>
  <c r="C306" i="1"/>
  <c r="D305" i="1"/>
  <c r="C305" i="1"/>
  <c r="D304" i="1"/>
  <c r="C304" i="1"/>
  <c r="D303" i="1"/>
  <c r="C303" i="1"/>
  <c r="D302" i="1"/>
  <c r="C302" i="1"/>
  <c r="D301" i="1"/>
  <c r="C301" i="1"/>
  <c r="D300" i="1"/>
  <c r="C300" i="1"/>
  <c r="D299" i="1"/>
  <c r="C299" i="1"/>
  <c r="D298" i="1"/>
  <c r="C298" i="1"/>
  <c r="D297" i="1"/>
  <c r="C297" i="1"/>
  <c r="D296" i="1"/>
  <c r="C296" i="1"/>
  <c r="D295" i="1"/>
  <c r="C295" i="1"/>
  <c r="D294" i="1"/>
  <c r="C294" i="1"/>
  <c r="D293" i="1"/>
  <c r="C293" i="1"/>
  <c r="D292" i="1"/>
  <c r="C292" i="1"/>
  <c r="D291" i="1"/>
  <c r="C291" i="1"/>
  <c r="D290" i="1"/>
  <c r="C290" i="1"/>
  <c r="D289" i="1"/>
  <c r="C289" i="1"/>
  <c r="D288" i="1"/>
  <c r="C288" i="1"/>
  <c r="D287" i="1"/>
  <c r="C287" i="1"/>
  <c r="D286" i="1"/>
  <c r="C286" i="1"/>
  <c r="D285" i="1"/>
  <c r="C285" i="1"/>
  <c r="D284" i="1"/>
  <c r="C284" i="1"/>
  <c r="D282" i="1"/>
  <c r="C282" i="1"/>
  <c r="E281" i="1"/>
  <c r="D281" i="1"/>
  <c r="C281" i="1"/>
  <c r="E280" i="1"/>
  <c r="D280" i="1"/>
  <c r="C280" i="1"/>
  <c r="E279" i="1"/>
  <c r="D279" i="1"/>
  <c r="C279" i="1"/>
  <c r="E278" i="1"/>
  <c r="D278" i="1"/>
  <c r="C278" i="1"/>
  <c r="E277" i="1"/>
  <c r="D277" i="1"/>
  <c r="C277" i="1"/>
  <c r="E276" i="1"/>
  <c r="D276" i="1"/>
  <c r="C276" i="1"/>
  <c r="E275" i="1"/>
  <c r="D275" i="1"/>
  <c r="C275" i="1"/>
  <c r="E274" i="1"/>
  <c r="D274" i="1"/>
  <c r="C274" i="1"/>
  <c r="E273" i="1"/>
  <c r="D273" i="1"/>
  <c r="C273" i="1"/>
  <c r="E272" i="1"/>
  <c r="D272" i="1"/>
  <c r="C272" i="1"/>
  <c r="E271" i="1"/>
  <c r="D271" i="1"/>
  <c r="C271" i="1"/>
  <c r="E270" i="1"/>
  <c r="D270" i="1"/>
  <c r="C270" i="1"/>
  <c r="E269" i="1"/>
  <c r="D269" i="1"/>
  <c r="C269" i="1"/>
  <c r="E268" i="1"/>
  <c r="D268" i="1"/>
  <c r="C268" i="1"/>
  <c r="E267" i="1"/>
  <c r="D267" i="1"/>
  <c r="C267" i="1"/>
  <c r="E266" i="1"/>
  <c r="D266" i="1"/>
  <c r="C266" i="1"/>
  <c r="E265" i="1"/>
  <c r="D265" i="1"/>
  <c r="C265" i="1"/>
  <c r="E264" i="1"/>
  <c r="D264" i="1"/>
  <c r="C264" i="1"/>
  <c r="E263" i="1"/>
  <c r="D263" i="1"/>
  <c r="C263" i="1"/>
  <c r="E262" i="1"/>
  <c r="D262" i="1"/>
  <c r="C262" i="1"/>
  <c r="E261" i="1"/>
  <c r="D261" i="1"/>
  <c r="C261" i="1"/>
  <c r="E260" i="1"/>
  <c r="D260" i="1"/>
  <c r="I299" i="1" s="1"/>
  <c r="C260" i="1"/>
  <c r="D257" i="1"/>
  <c r="C257" i="1"/>
  <c r="E256" i="1"/>
  <c r="K284" i="1" s="1"/>
  <c r="D256" i="1"/>
  <c r="C256" i="1"/>
  <c r="E255" i="1"/>
  <c r="K283" i="1" s="1"/>
  <c r="D255" i="1"/>
  <c r="C255" i="1"/>
  <c r="D254" i="1"/>
  <c r="C254" i="1"/>
  <c r="D253" i="1"/>
  <c r="C253" i="1"/>
  <c r="D252" i="1"/>
  <c r="C252" i="1"/>
  <c r="D251" i="1"/>
  <c r="C251" i="1"/>
  <c r="D250" i="1"/>
  <c r="C250" i="1"/>
  <c r="D249" i="1"/>
  <c r="C249" i="1"/>
  <c r="D248" i="1"/>
  <c r="C248" i="1"/>
  <c r="D247" i="1"/>
  <c r="C247" i="1"/>
  <c r="D246" i="1"/>
  <c r="C246" i="1"/>
  <c r="D245" i="1"/>
  <c r="J245" i="1" s="1"/>
  <c r="C245" i="1"/>
  <c r="D244" i="1"/>
  <c r="C244" i="1"/>
  <c r="D243" i="1"/>
  <c r="C243" i="1"/>
  <c r="D242" i="1"/>
  <c r="C242" i="1"/>
  <c r="D241" i="1"/>
  <c r="C241" i="1"/>
  <c r="D240" i="1"/>
  <c r="C240" i="1"/>
  <c r="D239" i="1"/>
  <c r="C239" i="1"/>
  <c r="D238" i="1"/>
  <c r="C238" i="1"/>
  <c r="D237" i="1"/>
  <c r="C237" i="1"/>
  <c r="D236" i="1"/>
  <c r="J263" i="1" s="1"/>
  <c r="C236" i="1"/>
  <c r="D233" i="1"/>
  <c r="C233" i="1"/>
  <c r="E232" i="1"/>
  <c r="D232" i="1"/>
  <c r="C232" i="1"/>
  <c r="E231" i="1"/>
  <c r="D231" i="1"/>
  <c r="C231" i="1"/>
  <c r="E230" i="1"/>
  <c r="D230" i="1"/>
  <c r="C230" i="1"/>
  <c r="E229" i="1"/>
  <c r="D229" i="1"/>
  <c r="C229" i="1"/>
  <c r="E228" i="1"/>
  <c r="D228" i="1"/>
  <c r="C228" i="1"/>
  <c r="E227" i="1"/>
  <c r="D227" i="1"/>
  <c r="C227" i="1"/>
  <c r="D224" i="1"/>
  <c r="C224" i="1"/>
  <c r="D223" i="1"/>
  <c r="C223" i="1"/>
  <c r="D221" i="1"/>
  <c r="C221" i="1"/>
  <c r="D220" i="1"/>
  <c r="C220" i="1"/>
  <c r="E219" i="1"/>
  <c r="D219" i="1"/>
  <c r="C219" i="1"/>
  <c r="E218" i="1"/>
  <c r="D218" i="1"/>
  <c r="Q212" i="1" s="1"/>
  <c r="C218" i="1"/>
  <c r="D216" i="1"/>
  <c r="C216" i="1"/>
  <c r="E215" i="1"/>
  <c r="D215" i="1"/>
  <c r="C215" i="1"/>
  <c r="E214" i="1"/>
  <c r="D214" i="1"/>
  <c r="J212" i="1" s="1"/>
  <c r="C214" i="1"/>
  <c r="D213" i="1"/>
  <c r="C213" i="1"/>
  <c r="G210" i="1"/>
  <c r="F210" i="1"/>
  <c r="J299" i="1"/>
  <c r="K214" i="1" l="1"/>
  <c r="L341" i="1"/>
  <c r="X299" i="1"/>
  <c r="S299" i="1"/>
  <c r="M341" i="1"/>
  <c r="Y299" i="1"/>
  <c r="T299" i="1"/>
  <c r="J318" i="1"/>
  <c r="L245" i="1"/>
  <c r="Q318" i="1"/>
  <c r="P318" i="1" s="1"/>
  <c r="M245" i="1"/>
  <c r="W318" i="1"/>
  <c r="V318" i="1" s="1"/>
  <c r="Q263" i="1"/>
  <c r="X263" i="1"/>
  <c r="F256" i="1"/>
  <c r="R284" i="1" s="1"/>
  <c r="J214" i="1" l="1"/>
  <c r="Q214" i="1" s="1"/>
  <c r="E347" i="1" l="1"/>
  <c r="E339" i="1"/>
  <c r="E330" i="1"/>
  <c r="E305" i="1"/>
  <c r="E304" i="1"/>
  <c r="E303" i="1"/>
  <c r="E302" i="1"/>
  <c r="E301" i="1"/>
  <c r="E300" i="1"/>
  <c r="E299" i="1"/>
  <c r="E298" i="1"/>
  <c r="E297" i="1"/>
  <c r="E296" i="1"/>
  <c r="E295" i="1"/>
  <c r="E294" i="1"/>
  <c r="E293" i="1"/>
  <c r="E292" i="1"/>
  <c r="E291" i="1"/>
  <c r="E290" i="1"/>
  <c r="E289" i="1"/>
  <c r="E288" i="1"/>
  <c r="E287" i="1"/>
  <c r="E286" i="1"/>
  <c r="E285" i="1"/>
  <c r="E284" i="1"/>
  <c r="E282" i="1"/>
  <c r="F240" i="1"/>
  <c r="R268" i="1" s="1"/>
  <c r="F236" i="1"/>
  <c r="R264" i="1" s="1"/>
  <c r="E257" i="1"/>
  <c r="K285" i="1" s="1"/>
  <c r="E254" i="1"/>
  <c r="K282" i="1" s="1"/>
  <c r="E253" i="1"/>
  <c r="K281" i="1" s="1"/>
  <c r="E252" i="1"/>
  <c r="K280" i="1" s="1"/>
  <c r="E251" i="1"/>
  <c r="K279" i="1" s="1"/>
  <c r="E250" i="1"/>
  <c r="K278" i="1" s="1"/>
  <c r="E249" i="1"/>
  <c r="K277" i="1" s="1"/>
  <c r="E248" i="1"/>
  <c r="K276" i="1" s="1"/>
  <c r="E247" i="1"/>
  <c r="K275" i="1" s="1"/>
  <c r="E246" i="1"/>
  <c r="K274" i="1" s="1"/>
  <c r="E245" i="1"/>
  <c r="K273" i="1" s="1"/>
  <c r="E244" i="1"/>
  <c r="K272" i="1" s="1"/>
  <c r="E243" i="1"/>
  <c r="K271" i="1" s="1"/>
  <c r="E242" i="1"/>
  <c r="K270" i="1" s="1"/>
  <c r="E241" i="1"/>
  <c r="K269" i="1" s="1"/>
  <c r="E240" i="1"/>
  <c r="K268" i="1" s="1"/>
  <c r="E239" i="1"/>
  <c r="K267" i="1" s="1"/>
  <c r="E238" i="1"/>
  <c r="K266" i="1" s="1"/>
  <c r="E237" i="1"/>
  <c r="K265" i="1" s="1"/>
  <c r="E236" i="1"/>
  <c r="K264" i="1" s="1"/>
  <c r="E233" i="1"/>
  <c r="E223" i="1"/>
  <c r="E216" i="1"/>
  <c r="K286" i="1" s="1"/>
  <c r="W210" i="1"/>
  <c r="J233" i="1"/>
  <c r="W303" i="1" l="1"/>
  <c r="W300" i="1"/>
  <c r="W301" i="1"/>
  <c r="W302" i="1"/>
  <c r="W305" i="1"/>
  <c r="W304" i="1"/>
  <c r="F237" i="1"/>
  <c r="R265" i="1" s="1"/>
  <c r="K343" i="1"/>
  <c r="K342" i="1"/>
  <c r="K346" i="1"/>
  <c r="K345" i="1"/>
  <c r="K344" i="1"/>
  <c r="E348" i="1"/>
  <c r="K320" i="1"/>
  <c r="K319" i="1"/>
  <c r="K321" i="1"/>
  <c r="K322" i="1"/>
  <c r="K323" i="1"/>
  <c r="F238" i="1"/>
  <c r="R266" i="1" s="1"/>
  <c r="F242" i="1"/>
  <c r="R270" i="1" s="1"/>
  <c r="F246" i="1"/>
  <c r="R274" i="1" s="1"/>
  <c r="F250" i="1"/>
  <c r="R278" i="1" s="1"/>
  <c r="G263" i="1"/>
  <c r="F263" i="1"/>
  <c r="G267" i="1"/>
  <c r="F267" i="1"/>
  <c r="G227" i="1"/>
  <c r="F227" i="1"/>
  <c r="F260" i="1"/>
  <c r="G264" i="1"/>
  <c r="F264" i="1"/>
  <c r="G268" i="1"/>
  <c r="F268" i="1"/>
  <c r="F248" i="1"/>
  <c r="R276" i="1" s="1"/>
  <c r="G272" i="1"/>
  <c r="F272" i="1"/>
  <c r="G276" i="1"/>
  <c r="F276" i="1"/>
  <c r="G280" i="1"/>
  <c r="F280" i="1"/>
  <c r="G309" i="1"/>
  <c r="F309" i="1"/>
  <c r="G313" i="1"/>
  <c r="F313" i="1"/>
  <c r="G317" i="1"/>
  <c r="F317" i="1"/>
  <c r="G321" i="1"/>
  <c r="F321" i="1"/>
  <c r="G325" i="1"/>
  <c r="F325" i="1"/>
  <c r="G329" i="1"/>
  <c r="F329" i="1"/>
  <c r="G336" i="1"/>
  <c r="F336" i="1"/>
  <c r="G343" i="1"/>
  <c r="F343" i="1"/>
  <c r="G271" i="1"/>
  <c r="F271" i="1"/>
  <c r="G275" i="1"/>
  <c r="F275" i="1"/>
  <c r="F255" i="1"/>
  <c r="R283" i="1" s="1"/>
  <c r="G279" i="1"/>
  <c r="F279" i="1"/>
  <c r="G218" i="1"/>
  <c r="F218" i="1"/>
  <c r="G231" i="1"/>
  <c r="F231" i="1"/>
  <c r="G219" i="1"/>
  <c r="F219" i="1"/>
  <c r="G228" i="1"/>
  <c r="F228" i="1"/>
  <c r="G232" i="1"/>
  <c r="F232" i="1"/>
  <c r="F244" i="1"/>
  <c r="R272" i="1" s="1"/>
  <c r="F252" i="1"/>
  <c r="R280" i="1" s="1"/>
  <c r="G261" i="1"/>
  <c r="F261" i="1"/>
  <c r="G265" i="1"/>
  <c r="F265" i="1"/>
  <c r="G269" i="1"/>
  <c r="F269" i="1"/>
  <c r="G273" i="1"/>
  <c r="F273" i="1"/>
  <c r="F253" i="1"/>
  <c r="R281" i="1" s="1"/>
  <c r="G277" i="1"/>
  <c r="F277" i="1"/>
  <c r="G281" i="1"/>
  <c r="F281" i="1"/>
  <c r="G310" i="1"/>
  <c r="F310" i="1"/>
  <c r="G314" i="1"/>
  <c r="F314" i="1"/>
  <c r="G318" i="1"/>
  <c r="F318" i="1"/>
  <c r="G322" i="1"/>
  <c r="F322" i="1"/>
  <c r="G326" i="1"/>
  <c r="F326" i="1"/>
  <c r="G333" i="1"/>
  <c r="F333" i="1"/>
  <c r="G337" i="1"/>
  <c r="F337" i="1"/>
  <c r="G344" i="1"/>
  <c r="F344" i="1"/>
  <c r="G215" i="1"/>
  <c r="F215" i="1"/>
  <c r="G230" i="1"/>
  <c r="F230" i="1"/>
  <c r="E224" i="1"/>
  <c r="E213" i="1"/>
  <c r="F214" i="1"/>
  <c r="E221" i="1"/>
  <c r="E220" i="1"/>
  <c r="R214" i="1" s="1"/>
  <c r="G229" i="1"/>
  <c r="F229" i="1"/>
  <c r="F239" i="1"/>
  <c r="R267" i="1" s="1"/>
  <c r="G262" i="1"/>
  <c r="F262" i="1"/>
  <c r="G266" i="1"/>
  <c r="F266" i="1"/>
  <c r="G270" i="1"/>
  <c r="F270" i="1"/>
  <c r="G274" i="1"/>
  <c r="F274" i="1"/>
  <c r="F254" i="1"/>
  <c r="R282" i="1" s="1"/>
  <c r="G278" i="1"/>
  <c r="F278" i="1"/>
  <c r="J304" i="1"/>
  <c r="J301" i="1"/>
  <c r="J305" i="1"/>
  <c r="J303" i="1"/>
  <c r="J302" i="1"/>
  <c r="J300" i="1"/>
  <c r="G311" i="1"/>
  <c r="F311" i="1"/>
  <c r="G315" i="1"/>
  <c r="F315" i="1"/>
  <c r="G319" i="1"/>
  <c r="F319" i="1"/>
  <c r="G323" i="1"/>
  <c r="F323" i="1"/>
  <c r="G327" i="1"/>
  <c r="F327" i="1"/>
  <c r="G334" i="1"/>
  <c r="F334" i="1"/>
  <c r="G338" i="1"/>
  <c r="F338" i="1"/>
  <c r="G345" i="1"/>
  <c r="F345" i="1"/>
  <c r="G308" i="1"/>
  <c r="F308" i="1"/>
  <c r="G312" i="1"/>
  <c r="F312" i="1"/>
  <c r="G316" i="1"/>
  <c r="F316" i="1"/>
  <c r="G320" i="1"/>
  <c r="F320" i="1"/>
  <c r="G324" i="1"/>
  <c r="F324" i="1"/>
  <c r="G328" i="1"/>
  <c r="F328" i="1"/>
  <c r="G335" i="1"/>
  <c r="F335" i="1"/>
  <c r="G342" i="1"/>
  <c r="F342" i="1"/>
  <c r="G346" i="1"/>
  <c r="F346" i="1"/>
  <c r="F241" i="1"/>
  <c r="R269" i="1" s="1"/>
  <c r="F245" i="1"/>
  <c r="R273" i="1" s="1"/>
  <c r="F249" i="1"/>
  <c r="R277" i="1" s="1"/>
  <c r="G339" i="1"/>
  <c r="F233" i="1"/>
  <c r="F243" i="1"/>
  <c r="R271" i="1" s="1"/>
  <c r="F247" i="1"/>
  <c r="R275" i="1" s="1"/>
  <c r="F257" i="1"/>
  <c r="R285" i="1" s="1"/>
  <c r="F339" i="1"/>
  <c r="F223" i="1"/>
  <c r="F282" i="1"/>
  <c r="F251" i="1"/>
  <c r="R279" i="1" s="1"/>
  <c r="G233" i="1" l="1"/>
  <c r="G255" i="1"/>
  <c r="Y283" i="1" s="1"/>
  <c r="G251" i="1"/>
  <c r="Y279" i="1" s="1"/>
  <c r="W306" i="1"/>
  <c r="K324" i="1"/>
  <c r="E306" i="1"/>
  <c r="E349" i="1"/>
  <c r="F347" i="1"/>
  <c r="L345" i="1" s="1"/>
  <c r="F216" i="1"/>
  <c r="R286" i="1" s="1"/>
  <c r="F330" i="1"/>
  <c r="X305" i="1" s="1"/>
  <c r="K347" i="1"/>
  <c r="K348" i="1" s="1"/>
  <c r="Q319" i="1"/>
  <c r="Q321" i="1"/>
  <c r="Q323" i="1"/>
  <c r="W321" i="1"/>
  <c r="W320" i="1"/>
  <c r="W323" i="1"/>
  <c r="Q322" i="1"/>
  <c r="Q320" i="1"/>
  <c r="W319" i="1"/>
  <c r="W322" i="1"/>
  <c r="K303" i="1"/>
  <c r="G300" i="1"/>
  <c r="F300" i="1"/>
  <c r="G214" i="1"/>
  <c r="F284" i="1"/>
  <c r="G299" i="1"/>
  <c r="F299" i="1"/>
  <c r="F296" i="1"/>
  <c r="G257" i="1"/>
  <c r="Y285" i="1" s="1"/>
  <c r="F221" i="1"/>
  <c r="G220" i="1"/>
  <c r="F220" i="1"/>
  <c r="G286" i="1"/>
  <c r="F286" i="1"/>
  <c r="G305" i="1"/>
  <c r="F305" i="1"/>
  <c r="G289" i="1"/>
  <c r="F289" i="1"/>
  <c r="G288" i="1"/>
  <c r="F288" i="1"/>
  <c r="G291" i="1"/>
  <c r="F291" i="1"/>
  <c r="F298" i="1"/>
  <c r="K304" i="1"/>
  <c r="F285" i="1"/>
  <c r="G295" i="1"/>
  <c r="F295" i="1"/>
  <c r="F301" i="1"/>
  <c r="F287" i="1"/>
  <c r="J306" i="1"/>
  <c r="F290" i="1"/>
  <c r="G293" i="1"/>
  <c r="F293" i="1"/>
  <c r="K301" i="1"/>
  <c r="F292" i="1"/>
  <c r="K300" i="1"/>
  <c r="G303" i="1"/>
  <c r="F303" i="1"/>
  <c r="F302" i="1"/>
  <c r="F304" i="1"/>
  <c r="F224" i="1"/>
  <c r="G213" i="1"/>
  <c r="F213" i="1"/>
  <c r="G253" i="1"/>
  <c r="Y281" i="1" s="1"/>
  <c r="G347" i="1"/>
  <c r="M342" i="1" s="1"/>
  <c r="G294" i="1"/>
  <c r="F294" i="1"/>
  <c r="K305" i="1"/>
  <c r="G297" i="1"/>
  <c r="F297" i="1"/>
  <c r="K302" i="1"/>
  <c r="G236" i="1"/>
  <c r="Y264" i="1" s="1"/>
  <c r="G260" i="1"/>
  <c r="G301" i="1"/>
  <c r="L214" i="1"/>
  <c r="G240" i="1"/>
  <c r="Y268" i="1" s="1"/>
  <c r="G248" i="1"/>
  <c r="Y276" i="1" s="1"/>
  <c r="G247" i="1"/>
  <c r="Y275" i="1" s="1"/>
  <c r="G292" i="1"/>
  <c r="G302" i="1"/>
  <c r="G254" i="1"/>
  <c r="Y282" i="1" s="1"/>
  <c r="G298" i="1"/>
  <c r="G250" i="1"/>
  <c r="Y278" i="1" s="1"/>
  <c r="G290" i="1"/>
  <c r="G242" i="1"/>
  <c r="Y270" i="1" s="1"/>
  <c r="G245" i="1"/>
  <c r="Y273" i="1" s="1"/>
  <c r="G282" i="1"/>
  <c r="G246" i="1"/>
  <c r="Y274" i="1" s="1"/>
  <c r="G284" i="1"/>
  <c r="G330" i="1"/>
  <c r="Y300" i="1" s="1"/>
  <c r="G241" i="1"/>
  <c r="Y269" i="1" s="1"/>
  <c r="G244" i="1"/>
  <c r="Y272" i="1" s="1"/>
  <c r="G252" i="1"/>
  <c r="Y280" i="1" s="1"/>
  <c r="G285" i="1"/>
  <c r="G237" i="1"/>
  <c r="Y265" i="1" s="1"/>
  <c r="G238" i="1"/>
  <c r="Y266" i="1" s="1"/>
  <c r="G304" i="1"/>
  <c r="G256" i="1"/>
  <c r="Y284" i="1" s="1"/>
  <c r="G296" i="1"/>
  <c r="G287" i="1"/>
  <c r="G239" i="1"/>
  <c r="Y267" i="1" s="1"/>
  <c r="G249" i="1"/>
  <c r="Y277" i="1" s="1"/>
  <c r="G243" i="1"/>
  <c r="Y271" i="1" s="1"/>
  <c r="A1" i="6"/>
  <c r="X300" i="1" l="1"/>
  <c r="X304" i="1"/>
  <c r="X303" i="1"/>
  <c r="Y301" i="1"/>
  <c r="Y302" i="1"/>
  <c r="Y303" i="1"/>
  <c r="X301" i="1"/>
  <c r="X302" i="1"/>
  <c r="R302" i="1"/>
  <c r="R303" i="1"/>
  <c r="R300" i="1"/>
  <c r="R304" i="1"/>
  <c r="R301" i="1"/>
  <c r="R305" i="1"/>
  <c r="Y304" i="1"/>
  <c r="Y305" i="1"/>
  <c r="M344" i="1"/>
  <c r="L342" i="1"/>
  <c r="L346" i="1"/>
  <c r="L344" i="1"/>
  <c r="E350" i="1"/>
  <c r="L343" i="1"/>
  <c r="M345" i="1"/>
  <c r="M343" i="1"/>
  <c r="M346" i="1"/>
  <c r="F306" i="1"/>
  <c r="S303" i="1" s="1"/>
  <c r="W324" i="1"/>
  <c r="Q324" i="1"/>
  <c r="K306" i="1"/>
  <c r="G306" i="1"/>
  <c r="T305" i="1" s="1"/>
  <c r="L302" i="1"/>
  <c r="L304" i="1"/>
  <c r="L301" i="1"/>
  <c r="L300" i="1"/>
  <c r="L303" i="1"/>
  <c r="L305" i="1"/>
  <c r="Y306" i="1" l="1"/>
  <c r="S301" i="1"/>
  <c r="R306" i="1"/>
  <c r="X306" i="1"/>
  <c r="T303" i="1"/>
  <c r="T302" i="1"/>
  <c r="S300" i="1"/>
  <c r="T301" i="1"/>
  <c r="T304" i="1"/>
  <c r="S302" i="1"/>
  <c r="S305" i="1"/>
  <c r="S304" i="1"/>
  <c r="T300" i="1"/>
  <c r="L347" i="1"/>
  <c r="L348" i="1" s="1"/>
  <c r="E351" i="1"/>
  <c r="M347" i="1"/>
  <c r="M348" i="1" s="1"/>
  <c r="L306" i="1"/>
  <c r="P233" i="1"/>
  <c r="K299" i="1"/>
  <c r="J215" i="1"/>
  <c r="Q215" i="1" s="1"/>
  <c r="L215" i="1"/>
  <c r="T306" i="1" l="1"/>
  <c r="S306" i="1"/>
  <c r="E352" i="1"/>
  <c r="S215" i="1"/>
  <c r="R215" i="1"/>
  <c r="K215" i="1"/>
  <c r="S214" i="1"/>
  <c r="E353" i="1" l="1"/>
  <c r="V233" i="1"/>
  <c r="L299" i="1"/>
  <c r="J216" i="1"/>
  <c r="Q216" i="1" s="1"/>
  <c r="E354" i="1" l="1"/>
  <c r="F348" i="1"/>
  <c r="E355" i="1" l="1"/>
  <c r="F349" i="1"/>
  <c r="G348" i="1"/>
  <c r="Q230" i="1"/>
  <c r="S229" i="1" s="1"/>
  <c r="Q227" i="1"/>
  <c r="Q228" i="1"/>
  <c r="Q229" i="1"/>
  <c r="S228" i="1" s="1"/>
  <c r="L247" i="1" l="1"/>
  <c r="E356" i="1"/>
  <c r="F350" i="1"/>
  <c r="G349" i="1"/>
  <c r="Q231" i="1"/>
  <c r="S227" i="1"/>
  <c r="K230" i="1"/>
  <c r="M229" i="1" s="1"/>
  <c r="E357" i="1" l="1"/>
  <c r="S230" i="1"/>
  <c r="L246" i="1"/>
  <c r="L248" i="1" s="1"/>
  <c r="F351" i="1"/>
  <c r="G350" i="1"/>
  <c r="K227" i="1"/>
  <c r="K228" i="1"/>
  <c r="K229" i="1"/>
  <c r="M228" i="1" s="1"/>
  <c r="K247" i="1" s="1"/>
  <c r="W230" i="1"/>
  <c r="E358" i="1" l="1"/>
  <c r="F352" i="1"/>
  <c r="G351" i="1"/>
  <c r="K231" i="1"/>
  <c r="W227" i="1"/>
  <c r="W228" i="1"/>
  <c r="W229" i="1"/>
  <c r="Y228" i="1" s="1"/>
  <c r="M227" i="1"/>
  <c r="E359" i="1" l="1"/>
  <c r="M230" i="1"/>
  <c r="K246" i="1"/>
  <c r="K248" i="1" s="1"/>
  <c r="F353" i="1"/>
  <c r="G352" i="1"/>
  <c r="W231" i="1"/>
  <c r="Y229" i="1"/>
  <c r="M247" i="1" s="1"/>
  <c r="Y227" i="1"/>
  <c r="M246" i="1" s="1"/>
  <c r="E360" i="1" l="1"/>
  <c r="M248" i="1"/>
  <c r="F354" i="1"/>
  <c r="G353" i="1"/>
  <c r="Y230" i="1"/>
  <c r="E361" i="1" l="1"/>
  <c r="F355" i="1"/>
  <c r="G354" i="1"/>
  <c r="G223" i="1"/>
  <c r="G221" i="1"/>
  <c r="S216" i="1"/>
  <c r="L216" i="1"/>
  <c r="K216" i="1"/>
  <c r="G224" i="1"/>
  <c r="G216" i="1"/>
  <c r="Y286" i="1" s="1"/>
  <c r="E362" i="1" l="1"/>
  <c r="F356" i="1"/>
  <c r="G355" i="1"/>
  <c r="R216" i="1"/>
  <c r="E363" i="1" l="1"/>
  <c r="F357" i="1"/>
  <c r="G356" i="1"/>
  <c r="E364" i="1" l="1"/>
  <c r="F358" i="1"/>
  <c r="G357" i="1"/>
  <c r="E365" i="1" l="1"/>
  <c r="F359" i="1"/>
  <c r="G358" i="1"/>
  <c r="E366" i="1" l="1"/>
  <c r="F360" i="1"/>
  <c r="G359" i="1"/>
  <c r="E367" i="1" l="1"/>
  <c r="F361" i="1"/>
  <c r="G360" i="1"/>
  <c r="E368" i="1" l="1"/>
  <c r="F362" i="1"/>
  <c r="G361" i="1"/>
  <c r="E369" i="1" l="1"/>
  <c r="F363" i="1"/>
  <c r="G362" i="1"/>
  <c r="E370" i="1" l="1"/>
  <c r="F364" i="1"/>
  <c r="G363" i="1"/>
  <c r="E371" i="1" l="1"/>
  <c r="F365" i="1"/>
  <c r="G364" i="1"/>
  <c r="E372" i="1" l="1"/>
  <c r="F366" i="1"/>
  <c r="G365" i="1"/>
  <c r="E373" i="1" l="1"/>
  <c r="F367" i="1"/>
  <c r="G366" i="1"/>
  <c r="E374" i="1" l="1"/>
  <c r="F368" i="1"/>
  <c r="G367" i="1"/>
  <c r="E375" i="1" l="1"/>
  <c r="F369" i="1"/>
  <c r="G368" i="1"/>
  <c r="E376" i="1" l="1"/>
  <c r="F370" i="1"/>
  <c r="G369" i="1"/>
  <c r="E377" i="1" l="1"/>
  <c r="F371" i="1"/>
  <c r="G370" i="1"/>
  <c r="E378" i="1" l="1"/>
  <c r="F372" i="1"/>
  <c r="G371" i="1"/>
  <c r="E379" i="1" l="1"/>
  <c r="F373" i="1"/>
  <c r="G372" i="1"/>
  <c r="E380" i="1" l="1"/>
  <c r="F374" i="1"/>
  <c r="G373" i="1"/>
  <c r="E381" i="1" l="1"/>
  <c r="F375" i="1"/>
  <c r="G374" i="1"/>
  <c r="E382" i="1" l="1"/>
  <c r="F376" i="1"/>
  <c r="G375" i="1"/>
  <c r="E383" i="1" l="1"/>
  <c r="F377" i="1"/>
  <c r="G376" i="1"/>
  <c r="E384" i="1" l="1"/>
  <c r="F378" i="1"/>
  <c r="G377" i="1"/>
  <c r="E385" i="1" l="1"/>
  <c r="F379" i="1"/>
  <c r="G378" i="1"/>
  <c r="E386" i="1" l="1"/>
  <c r="F380" i="1"/>
  <c r="G379" i="1"/>
  <c r="E387" i="1" l="1"/>
  <c r="F381" i="1"/>
  <c r="G380" i="1"/>
  <c r="E388" i="1" l="1"/>
  <c r="F382" i="1"/>
  <c r="G381" i="1"/>
  <c r="E389" i="1" l="1"/>
  <c r="F383" i="1"/>
  <c r="G382" i="1"/>
  <c r="E390" i="1" l="1"/>
  <c r="F384" i="1"/>
  <c r="G383" i="1"/>
  <c r="E391" i="1" l="1"/>
  <c r="F385" i="1"/>
  <c r="G384" i="1"/>
  <c r="E392" i="1" l="1"/>
  <c r="F386" i="1"/>
  <c r="G385" i="1"/>
  <c r="E393" i="1" l="1"/>
  <c r="F387" i="1"/>
  <c r="G386" i="1"/>
  <c r="E394" i="1" l="1"/>
  <c r="F388" i="1"/>
  <c r="G387" i="1"/>
  <c r="E395" i="1" l="1"/>
  <c r="F389" i="1"/>
  <c r="G388" i="1"/>
  <c r="E396" i="1" l="1"/>
  <c r="F390" i="1"/>
  <c r="G389" i="1"/>
  <c r="E397" i="1" l="1"/>
  <c r="F391" i="1"/>
  <c r="G390" i="1"/>
  <c r="E398" i="1" l="1"/>
  <c r="F392" i="1"/>
  <c r="G391" i="1"/>
  <c r="E399" i="1" l="1"/>
  <c r="F393" i="1"/>
  <c r="G392" i="1"/>
  <c r="E400" i="1" l="1"/>
  <c r="F394" i="1"/>
  <c r="G393" i="1"/>
  <c r="E401" i="1" l="1"/>
  <c r="F395" i="1"/>
  <c r="G394" i="1"/>
  <c r="E402" i="1" l="1"/>
  <c r="F396" i="1"/>
  <c r="G395" i="1"/>
  <c r="E403" i="1" l="1"/>
  <c r="F397" i="1"/>
  <c r="G396" i="1"/>
  <c r="E404" i="1" l="1"/>
  <c r="F398" i="1"/>
  <c r="G397" i="1"/>
  <c r="E405" i="1" l="1"/>
  <c r="F399" i="1"/>
  <c r="G398" i="1"/>
  <c r="E406" i="1" l="1"/>
  <c r="F400" i="1"/>
  <c r="G399" i="1"/>
  <c r="E407" i="1" l="1"/>
  <c r="F401" i="1"/>
  <c r="G400" i="1"/>
  <c r="E408" i="1" l="1"/>
  <c r="F402" i="1"/>
  <c r="G401" i="1"/>
  <c r="E409" i="1" l="1"/>
  <c r="F403" i="1"/>
  <c r="G402" i="1"/>
  <c r="E411" i="1" l="1"/>
  <c r="E410" i="1"/>
  <c r="F404" i="1"/>
  <c r="G403" i="1"/>
  <c r="F405" i="1" l="1"/>
  <c r="G404" i="1"/>
  <c r="F406" i="1" l="1"/>
  <c r="G405" i="1"/>
  <c r="F407" i="1" l="1"/>
  <c r="G406" i="1"/>
  <c r="F408" i="1" l="1"/>
  <c r="G407" i="1"/>
  <c r="F409" i="1" l="1"/>
  <c r="G408" i="1"/>
  <c r="F411" i="1" l="1"/>
  <c r="F410" i="1"/>
  <c r="G409" i="1"/>
  <c r="G411" i="1" l="1"/>
  <c r="G410" i="1"/>
</calcChain>
</file>

<file path=xl/sharedStrings.xml><?xml version="1.0" encoding="utf-8"?>
<sst xmlns="http://schemas.openxmlformats.org/spreadsheetml/2006/main" count="998" uniqueCount="218">
  <si>
    <t>Val d'Aosta</t>
  </si>
  <si>
    <t>Piemonte</t>
  </si>
  <si>
    <t>Lombardia</t>
  </si>
  <si>
    <t>Liguria</t>
  </si>
  <si>
    <t>Trentino AA</t>
  </si>
  <si>
    <t>Friuli VG</t>
  </si>
  <si>
    <t>Veneto</t>
  </si>
  <si>
    <t>Emilia R.</t>
  </si>
  <si>
    <t>Toscana</t>
  </si>
  <si>
    <t>Marche</t>
  </si>
  <si>
    <t>Umbria</t>
  </si>
  <si>
    <t>Lazio</t>
  </si>
  <si>
    <t>Abruzzo</t>
  </si>
  <si>
    <t>Campania</t>
  </si>
  <si>
    <t>Molise</t>
  </si>
  <si>
    <t>Puglia</t>
  </si>
  <si>
    <t>Basilicata</t>
  </si>
  <si>
    <t>Calabria</t>
  </si>
  <si>
    <t>Sicilia</t>
  </si>
  <si>
    <t>Sardegna</t>
  </si>
  <si>
    <t>Nord ovest</t>
  </si>
  <si>
    <t>Nord est</t>
  </si>
  <si>
    <t>Centro</t>
  </si>
  <si>
    <t>Sud</t>
  </si>
  <si>
    <t>Isole</t>
  </si>
  <si>
    <t>Italia</t>
  </si>
  <si>
    <t>FONTE</t>
  </si>
  <si>
    <t>NOTE</t>
  </si>
  <si>
    <t>REGIONE</t>
  </si>
  <si>
    <t>RIPARTIZIONE</t>
  </si>
  <si>
    <t>MEDIA NAZ.</t>
  </si>
  <si>
    <t>MIN</t>
  </si>
  <si>
    <t>MAX</t>
  </si>
  <si>
    <t>Unità di misura</t>
  </si>
  <si>
    <t>Anno</t>
  </si>
  <si>
    <t>MODALITA' DI CALCOLO</t>
  </si>
  <si>
    <r>
      <t xml:space="preserve">Fonti - Note - Modalità di calcolo </t>
    </r>
    <r>
      <rPr>
        <b/>
        <sz val="16"/>
        <color rgb="FFB1291C"/>
        <rFont val="Calibri"/>
        <family val="2"/>
        <scheme val="minor"/>
      </rPr>
      <t>&gt;&gt;&gt;</t>
    </r>
  </si>
  <si>
    <t>valore %</t>
  </si>
  <si>
    <t>Agricoltura, silvicoltura pesca</t>
  </si>
  <si>
    <t xml:space="preserve">Estrazione di minerali da cave e miniere </t>
  </si>
  <si>
    <t xml:space="preserve">Attività manifatturiere </t>
  </si>
  <si>
    <t xml:space="preserve">Fornitura di energia elettrica, gas, vapore e aria condiz. </t>
  </si>
  <si>
    <t xml:space="preserve">Fornitura di acqua; reti fognarie, attività di gestione d… </t>
  </si>
  <si>
    <t>Costruzioni</t>
  </si>
  <si>
    <t xml:space="preserve">Commercio all'ingrosso e al dettaglio; riparazione di aut… </t>
  </si>
  <si>
    <t xml:space="preserve">Trasporto e magazzinaggio </t>
  </si>
  <si>
    <t xml:space="preserve">Attività dei servizi di alloggio e di ristorazione </t>
  </si>
  <si>
    <t>Servizi di informazione e comunicazione</t>
  </si>
  <si>
    <t xml:space="preserve">Attività finanziarie e assicurative </t>
  </si>
  <si>
    <t>Attività immobiliari</t>
  </si>
  <si>
    <t>Attività professionali, scientifiche e tecniche</t>
  </si>
  <si>
    <t>Noleggio, agenzie di viaggio, servizi di supporto alle imp.</t>
  </si>
  <si>
    <t>Amministrazione pubblica e difesa; assicurazione sociale.</t>
  </si>
  <si>
    <t>Istruzione</t>
  </si>
  <si>
    <t xml:space="preserve">Sanità e assistenza sociale </t>
  </si>
  <si>
    <t>Attività artistiche, sportive, di intrattenimento e diver… /</t>
  </si>
  <si>
    <t xml:space="preserve">Altre attività di servizi </t>
  </si>
  <si>
    <t xml:space="preserve">Attività di famiglie e convivenze come datori di lavoro p… </t>
  </si>
  <si>
    <t xml:space="preserve">Organizzazioni ed organismi extraterritoriali </t>
  </si>
  <si>
    <t>Imprese non classificate</t>
  </si>
  <si>
    <t>&lt; 18 anni</t>
  </si>
  <si>
    <t xml:space="preserve">18 -29 </t>
  </si>
  <si>
    <t xml:space="preserve">30-49 </t>
  </si>
  <si>
    <t>50 -69</t>
  </si>
  <si>
    <t>&gt;70</t>
  </si>
  <si>
    <t>età n.c.</t>
  </si>
  <si>
    <t xml:space="preserve">Carica titolare </t>
  </si>
  <si>
    <t>Carica socio di capitale</t>
  </si>
  <si>
    <t>Carica socio</t>
  </si>
  <si>
    <t>Carica amministratore</t>
  </si>
  <si>
    <t xml:space="preserve">Altre cariche in impresa </t>
  </si>
  <si>
    <t>N. imprese non femminili (*)</t>
  </si>
  <si>
    <t>N. imprese femminili (*)</t>
  </si>
  <si>
    <t xml:space="preserve">N. imprese totali </t>
  </si>
  <si>
    <t>Tasso di femminilizzazione</t>
  </si>
  <si>
    <t xml:space="preserve">Tasso di variazione delle imprese femminili </t>
  </si>
  <si>
    <t>Tasso di variazione delle imprese non femminili</t>
  </si>
  <si>
    <t>Società di capitali</t>
  </si>
  <si>
    <t>Società di persona</t>
  </si>
  <si>
    <t>Imprese  individuali</t>
  </si>
  <si>
    <t>Cooperative</t>
  </si>
  <si>
    <t>Consorzi</t>
  </si>
  <si>
    <t>Altre forme</t>
  </si>
  <si>
    <t>valore ass.</t>
  </si>
  <si>
    <t xml:space="preserve">Dati generali, diffusione e tipologia delle imprese </t>
  </si>
  <si>
    <t>Analisi delle imprese femminili per natura giuridica</t>
  </si>
  <si>
    <t>TOTALE</t>
  </si>
  <si>
    <t>Distribuzione delle imprese femminili per settore economico</t>
  </si>
  <si>
    <t>Imprese (femminili-non femminili-totali) per settore - valori assoluti</t>
  </si>
  <si>
    <t>Imprese femminili nel settore (A) Agricoltura, silvicoltura pesca</t>
  </si>
  <si>
    <t xml:space="preserve">Imprese femminili nel settore (B) Estrazione di minerali da cave e miniere </t>
  </si>
  <si>
    <t xml:space="preserve">Imprese femminili nel settore (C) Attività manifatturiere </t>
  </si>
  <si>
    <t xml:space="preserve">Imprese femminili nel settore (D) Fornitura di energia elettrica, gas, vapore e aria condiz. </t>
  </si>
  <si>
    <t xml:space="preserve">Imprese femminili nel settore (E) Fornitura di acqua; reti fognarie, attività di gestione d… </t>
  </si>
  <si>
    <t>Imprese femminili nel settore (F) Costruzioni</t>
  </si>
  <si>
    <t xml:space="preserve">Imprese femminili nel settore (G) Commercio all'ingrosso e al dettaglio; riparazione di aut… </t>
  </si>
  <si>
    <t xml:space="preserve">Imprese femminili nel settore  (H) Trasporto e magazzinaggio </t>
  </si>
  <si>
    <t xml:space="preserve">Imprese femminili nel settore (I) Attività dei servizi di alloggio e di ristorazione </t>
  </si>
  <si>
    <t>Imprese femminili nel settore  (J) Servizi di informazione e comunicazione</t>
  </si>
  <si>
    <t xml:space="preserve">Imprese femminili nel settore (K) Attività finanziarie e assicurative </t>
  </si>
  <si>
    <t>Imprese femminili nel settore (L) Attività immobiliari</t>
  </si>
  <si>
    <t>Imprese femminili nel settore (M) Attività professionali, scientifiche e tecniche</t>
  </si>
  <si>
    <t>Imprese femminili nel settore (N)  Noleggio, agenzie di viaggio, servizi di supporto alle imp.</t>
  </si>
  <si>
    <t>Imprese femminili nel settore (O) Amministrazione pubblica e difesa; assicurazione sociale.</t>
  </si>
  <si>
    <t>Imprese femminili nel settore (P) Istruzione</t>
  </si>
  <si>
    <t xml:space="preserve">Imprese femminili nel settore (Q) Sanità e assistenza sociale </t>
  </si>
  <si>
    <t>Imprese femminili nel settore (R) Attività artistiche, sportive, di intrattenimento e diver… /</t>
  </si>
  <si>
    <t xml:space="preserve">Imprese femminili nel settore (S) Altre attività di servizi </t>
  </si>
  <si>
    <t>Imprese femminili nel settore (T) Attività di famiglie e convivenze come datori di lavoro</t>
  </si>
  <si>
    <t xml:space="preserve">Imprese femminili nel settore (U) Organizzazioni ed organismi extraterritoriali </t>
  </si>
  <si>
    <t>Imprese femminili nel settore (X) Imprese non classificate</t>
  </si>
  <si>
    <t>Imprese "non femminili" nel settore (A) Agricoltura, silvicoltura pesca</t>
  </si>
  <si>
    <t xml:space="preserve">Imprese "non femminili" nel settore (B) Estrazione di minerali da cave e miniere </t>
  </si>
  <si>
    <t xml:space="preserve">Imprese "non femminili" nel settore (C) Attività manifatturiere </t>
  </si>
  <si>
    <t xml:space="preserve">Imprese "non femminili" nel settore (D) Fornitura di energia elettrica, gas, vapore e aria condiz. </t>
  </si>
  <si>
    <t xml:space="preserve">Imprese "non femminili" nel settore (E) Fornitura di acqua; reti fognarie, attività di gestione d… </t>
  </si>
  <si>
    <t>Imprese "non femminili" nel settore (F) Costruzioni</t>
  </si>
  <si>
    <t xml:space="preserve">Imprese "non femminili" nel settore (G) Commercio all'ingrosso e al dettaglio; riparazione di aut… </t>
  </si>
  <si>
    <t xml:space="preserve">Imprese "non femminili" nel settore (H) Trasporto e magazzinaggio </t>
  </si>
  <si>
    <t xml:space="preserve">Imprese "non femminili" nel settore (I) Attività dei servizi di alloggio e di ristorazione </t>
  </si>
  <si>
    <t>Imprese "non femminili" nel settore (J) Servizi di informazione e comunicazione</t>
  </si>
  <si>
    <t xml:space="preserve">Imprese "non femminili" nel settore (K) Attività finanziarie e assicurative </t>
  </si>
  <si>
    <t>Imprese "non femminili" nel settore (L) Attività immobiliari</t>
  </si>
  <si>
    <t>Imprese "non femminili" nel settore (M) Attività professionali, scientifiche e tecniche</t>
  </si>
  <si>
    <t>Imprese "non femminili" nel settore (N)  Noleggio, agenzie di viaggio, servizi di supporto alle imp.</t>
  </si>
  <si>
    <t>Imprese "non femminili" nel settore (O) Amministrazione pubblica e difesa; assicurazione sociale.</t>
  </si>
  <si>
    <t>Imprese "non femminili" nel settore (P) Istruzione</t>
  </si>
  <si>
    <t xml:space="preserve">Imprese "non femminili" nel settore (Q) Sanità e assistenza sociale </t>
  </si>
  <si>
    <t>Imprese "non femminili" nel settore (R) Attività artistiche, sportive, di intrattenimento e diver… /</t>
  </si>
  <si>
    <t xml:space="preserve">Imprese "non femminili" nel settore (S) Altre attività di servizi </t>
  </si>
  <si>
    <t xml:space="preserve">Imprese "non femminili" nel settore (T) Attività di famiglie e convivenze come datori di lavoro p… </t>
  </si>
  <si>
    <t xml:space="preserve">Imprese "non femminili" nel settore (U) Organizzazioni ed organismi extraterritoriali </t>
  </si>
  <si>
    <t>Imprese "non femminili" nel settore (X) Imprese non classificate</t>
  </si>
  <si>
    <t>Imprese totali nel settore (A) Agricoltura, silvicoltura pesca</t>
  </si>
  <si>
    <t xml:space="preserve">Imprese totali nel settore (B) Estrazione di minerali da cave e miniere </t>
  </si>
  <si>
    <t xml:space="preserve">Imprese totali nel settore (C) Attività manifatturiere </t>
  </si>
  <si>
    <t xml:space="preserve">Imprese totali nel settore (D) Fornitura di energia elettrica, gas, vapore e aria condiz. </t>
  </si>
  <si>
    <t xml:space="preserve">Imprese totali nel settore (E) Fornitura di acqua; reti fognarie, attività di gestione d… </t>
  </si>
  <si>
    <t>Imprese totali nel settore (F) Costruzioni</t>
  </si>
  <si>
    <t xml:space="preserve">Imprese totali nel settore (G) Commercio all'ingrosso e al dettaglio; riparazione di aut… </t>
  </si>
  <si>
    <t xml:space="preserve">Imprese totali nel settore (H) Trasporto e magazzinaggio </t>
  </si>
  <si>
    <t xml:space="preserve">Imprese totali nel settore (I) Attività dei servizi di alloggio e di ristorazione </t>
  </si>
  <si>
    <t>Imprese totali nel settore (J) Servizi di informazione e comunicazione</t>
  </si>
  <si>
    <t xml:space="preserve">Imprese totali nel settore (K) Attività finanziarie e assicurative </t>
  </si>
  <si>
    <t>Imprese totali nel settore (L) Attività immobiliari</t>
  </si>
  <si>
    <t>Imprese totali nel settore (M) Attività professionali, scientifiche e tecniche</t>
  </si>
  <si>
    <t>Imprese totali nel settore (N)  Noleggio, agenzie di viaggio, servizi di supporto alle imp.</t>
  </si>
  <si>
    <t>Imprese totali nel settore (O) Amministrazione pubblica e difesa; assicurazione sociale.</t>
  </si>
  <si>
    <t>Imprese totali nel settore (P) Istruzione</t>
  </si>
  <si>
    <t xml:space="preserve">Imprese totali nel settore (Q) Sanità e assistenza sociale </t>
  </si>
  <si>
    <t>Imprese totali nel settore (R) Attività artistiche, sportive, di intrattenimento e diver… /</t>
  </si>
  <si>
    <t xml:space="preserve">Imprese totali nel settore (S) Altre attività di servizi </t>
  </si>
  <si>
    <t xml:space="preserve">Imprese totali nel settore (T) Attività di famiglie e convivenze come datori di lavoro p… </t>
  </si>
  <si>
    <t xml:space="preserve">Imprese totali nel settore (U) Organizzazioni ed organismi extraterritoriali </t>
  </si>
  <si>
    <t>Imprese totali nel settore (X) Imprese non classificate</t>
  </si>
  <si>
    <t>Analisi delle donne imprenditrici per  classe di età</t>
  </si>
  <si>
    <t>TOT.</t>
  </si>
  <si>
    <t>Analisi delle donne imprenditrici per  carica ricoperta</t>
  </si>
  <si>
    <t>Infocamere - stock view link: https://login.infocamere.it/eacologin/home.action</t>
  </si>
  <si>
    <t xml:space="preserve">Rapporto fra le imprese femminili in un dato periodo e l’ammontare delle imprese femminili nel periodo successivo*100 </t>
  </si>
  <si>
    <t>Rapporto fra le imprese maschili in un dato periodo e l’ammontare delle imprese maschili nel periodo successivo*100</t>
  </si>
  <si>
    <t>N. imprese donne  nel settore economico  / n.  imprese totali nel settore</t>
  </si>
  <si>
    <t>Imprese femminili</t>
  </si>
  <si>
    <t>Imprese non femminili</t>
  </si>
  <si>
    <t>Società</t>
  </si>
  <si>
    <t>Imprese individuali</t>
  </si>
  <si>
    <t>Società di persone</t>
  </si>
  <si>
    <t>Coop, Consorzi, Altro</t>
  </si>
  <si>
    <t xml:space="preserve">Organizzazioni e organismi extraterritoriali </t>
  </si>
  <si>
    <t xml:space="preserve">Imprese femminili nel settore (U) Organizzazioni e organismi extraterritoriali </t>
  </si>
  <si>
    <t xml:space="preserve">Imprese "non femminili" nel settore (U) Organizzazioni e organismi extraterritoriali </t>
  </si>
  <si>
    <t xml:space="preserve">Imprese totali nel settore (U) Organizzazioni e organismi extraterritoriali </t>
  </si>
  <si>
    <t>Incidenza delle imprese femminili per settore economico</t>
  </si>
  <si>
    <t>F</t>
  </si>
  <si>
    <t>Non classificate</t>
  </si>
  <si>
    <t>Agricoltura, silvicoltura e pesca</t>
  </si>
  <si>
    <t>Industria escluse costruzioni</t>
  </si>
  <si>
    <t>Commercio, alberghi e ristoranti</t>
  </si>
  <si>
    <t>Altre attività dei servizi</t>
  </si>
  <si>
    <t>A</t>
  </si>
  <si>
    <t>B-C-D-E</t>
  </si>
  <si>
    <t>G-I</t>
  </si>
  <si>
    <t>H-J-K-L-M-N-O-P-Q-R-S-T-U</t>
  </si>
  <si>
    <t>X</t>
  </si>
  <si>
    <t xml:space="preserve">(B) Estrazione di minerali da cave e miniere </t>
  </si>
  <si>
    <t>(O) Amministrazione pubblica e difesa; assicurazione sociale.</t>
  </si>
  <si>
    <t>(L) Attività immobiliari</t>
  </si>
  <si>
    <t xml:space="preserve">(E) Fornitura di acqua; reti fognarie, attività di gestione d… </t>
  </si>
  <si>
    <t xml:space="preserve">(C) Attività manifatturiere </t>
  </si>
  <si>
    <t xml:space="preserve">(S) Altre attività di servizi </t>
  </si>
  <si>
    <t xml:space="preserve">(G) Commercio all'ingrosso e al dettaglio; riparazione di aut… </t>
  </si>
  <si>
    <t xml:space="preserve"> (H) Trasporto e magazzinaggio </t>
  </si>
  <si>
    <t xml:space="preserve"> (J) Servizi di informazione e comunicazione</t>
  </si>
  <si>
    <t>(X) Imprese non classificate</t>
  </si>
  <si>
    <t xml:space="preserve">(U) Organizzazioni e organismi extraterritoriali </t>
  </si>
  <si>
    <t xml:space="preserve">(K) Attività finanziarie e assicurative </t>
  </si>
  <si>
    <t>(M) Attività professionali, scientifiche e tecniche</t>
  </si>
  <si>
    <t xml:space="preserve">(I) Attività dei servizi di alloggio e di ristorazione </t>
  </si>
  <si>
    <t xml:space="preserve">(D) Fornitura di energia elettrica, gas, vapore e aria condiz. </t>
  </si>
  <si>
    <t>(N)  Noleggio, agenzie di viaggio, servizi di supporto alle imp.</t>
  </si>
  <si>
    <t>(T) Attività di famiglie e convivenze come datori di lavoro</t>
  </si>
  <si>
    <t>(R) Attività artistiche, sportive, di intrattenimento e diver… /</t>
  </si>
  <si>
    <t xml:space="preserve">(Q) Sanità e assistenza sociale </t>
  </si>
  <si>
    <t>(P) Istruzione</t>
  </si>
  <si>
    <t>(A) Agricoltura, silvicoltura pesca</t>
  </si>
  <si>
    <t>(F) Costruzioni</t>
  </si>
  <si>
    <t>TASSO DI FEMMINILIZZAZIONE</t>
  </si>
  <si>
    <t>Società (di capitali e di persone)</t>
  </si>
  <si>
    <t>Imprese individuali e altre forme giuridiche</t>
  </si>
  <si>
    <t xml:space="preserve">&lt; 29 </t>
  </si>
  <si>
    <t xml:space="preserve"> titolare </t>
  </si>
  <si>
    <t xml:space="preserve"> socio di capitale</t>
  </si>
  <si>
    <t xml:space="preserve"> socio</t>
  </si>
  <si>
    <t xml:space="preserve"> amministratore</t>
  </si>
  <si>
    <t>IMPRENDITORIA</t>
  </si>
  <si>
    <t>2012-2014</t>
  </si>
  <si>
    <t>2014 - III trim.</t>
  </si>
  <si>
    <t>Dati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</si>
</sst>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_-;\-* #,##0.00_-;_-* &quot;-&quot;??_-;_-@_-"/>
    <numFmt numFmtId="164" formatCode="0.0%"/>
    <numFmt numFmtId="165" formatCode="_-* #,##0_-;\-* #,##0_-;_-* &quot;-&quot;??_-;_-@_-"/>
    <numFmt numFmtId="166" formatCode="0.0"/>
    <numFmt numFmtId="167" formatCode="#,##0.0_-"/>
    <numFmt numFmtId="168" formatCode="#,##0.0"/>
    <numFmt numFmtId="169" formatCode="_-* #,##0.0_-;\-* #,##0.0_-;_-* &quot;-&quot;??_-;_-@_-"/>
  </numFmts>
  <fonts count="4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rgb="FFB1291C"/>
      <name val="Calibri"/>
      <family val="2"/>
      <scheme val="minor"/>
    </font>
    <font>
      <b/>
      <sz val="11"/>
      <color indexed="60"/>
      <name val="Calibri"/>
      <family val="2"/>
      <scheme val="minor"/>
    </font>
    <font>
      <b/>
      <sz val="8"/>
      <color indexed="60"/>
      <name val="Calibri"/>
      <family val="2"/>
      <scheme val="minor"/>
    </font>
    <font>
      <sz val="8"/>
      <color indexed="8"/>
      <name val="Calibri"/>
      <family val="2"/>
      <scheme val="minor"/>
    </font>
    <font>
      <sz val="9"/>
      <color indexed="60"/>
      <name val="Calibri"/>
      <family val="2"/>
      <scheme val="minor"/>
    </font>
    <font>
      <sz val="8"/>
      <color indexed="60"/>
      <name val="Calibri"/>
      <family val="2"/>
      <scheme val="minor"/>
    </font>
    <font>
      <sz val="11"/>
      <color rgb="FF8A7972"/>
      <name val="Calibri"/>
      <family val="2"/>
      <scheme val="minor"/>
    </font>
    <font>
      <b/>
      <sz val="11"/>
      <color rgb="FFB1291C"/>
      <name val="Calibri"/>
      <family val="2"/>
      <scheme val="minor"/>
    </font>
    <font>
      <sz val="8"/>
      <name val="Calibri"/>
      <family val="2"/>
    </font>
    <font>
      <sz val="11"/>
      <color indexed="8"/>
      <name val="Calibri"/>
      <family val="2"/>
    </font>
    <font>
      <sz val="8"/>
      <color indexed="8"/>
      <name val="Calibri"/>
      <family val="2"/>
    </font>
    <font>
      <sz val="8"/>
      <color rgb="FF8A7972"/>
      <name val="Calibri"/>
      <family val="2"/>
      <scheme val="minor"/>
    </font>
    <font>
      <b/>
      <sz val="8"/>
      <name val="Calibri"/>
      <family val="2"/>
    </font>
    <font>
      <sz val="10"/>
      <name val="Calibri"/>
      <family val="2"/>
    </font>
    <font>
      <sz val="11"/>
      <name val="Calibri"/>
      <family val="2"/>
    </font>
    <font>
      <b/>
      <sz val="11"/>
      <color indexed="60"/>
      <name val="Calibri"/>
      <family val="2"/>
    </font>
    <font>
      <sz val="8"/>
      <name val="Tahoma"/>
      <family val="2"/>
    </font>
    <font>
      <b/>
      <sz val="16"/>
      <color rgb="FFB1291C"/>
      <name val="Calibri"/>
      <family val="2"/>
      <scheme val="minor"/>
    </font>
    <font>
      <sz val="10"/>
      <color indexed="60"/>
      <name val="Calibri"/>
      <family val="2"/>
    </font>
    <font>
      <i/>
      <sz val="10"/>
      <name val="Calibri"/>
      <family val="2"/>
    </font>
    <font>
      <b/>
      <sz val="10"/>
      <name val="Calibri"/>
      <family val="2"/>
    </font>
    <font>
      <sz val="10"/>
      <color indexed="60"/>
      <name val="Tahoma"/>
      <family val="2"/>
    </font>
    <font>
      <b/>
      <sz val="11"/>
      <color indexed="8"/>
      <name val="Calibri"/>
      <family val="2"/>
    </font>
    <font>
      <i/>
      <sz val="11"/>
      <color indexed="8"/>
      <name val="Calibri"/>
      <family val="2"/>
    </font>
    <font>
      <b/>
      <sz val="11"/>
      <name val="Calibri"/>
      <family val="2"/>
    </font>
    <font>
      <sz val="10"/>
      <color rgb="FFB1291C"/>
      <name val="Calibri"/>
      <family val="2"/>
    </font>
    <font>
      <i/>
      <sz val="10"/>
      <color rgb="FFB1291C"/>
      <name val="Calibri"/>
      <family val="2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i/>
      <sz val="8"/>
      <name val="Calibri"/>
      <family val="2"/>
    </font>
    <font>
      <i/>
      <sz val="8"/>
      <color indexed="8"/>
      <name val="Calibri"/>
      <family val="2"/>
    </font>
    <font>
      <b/>
      <sz val="8"/>
      <color indexed="8"/>
      <name val="Calibri"/>
      <family val="2"/>
    </font>
    <font>
      <sz val="11"/>
      <color theme="0"/>
      <name val="Calibri"/>
      <family val="2"/>
    </font>
    <font>
      <sz val="9"/>
      <color theme="0"/>
      <name val="Calibri"/>
      <family val="2"/>
      <scheme val="minor"/>
    </font>
    <font>
      <sz val="11"/>
      <color rgb="FFA09289"/>
      <name val="Calibri"/>
      <family val="2"/>
      <scheme val="minor"/>
    </font>
    <font>
      <sz val="11"/>
      <color rgb="FFA09289"/>
      <name val="Calibri"/>
      <family val="2"/>
    </font>
    <font>
      <b/>
      <sz val="11"/>
      <color rgb="FFA09289"/>
      <name val="Calibri"/>
      <family val="2"/>
    </font>
    <font>
      <b/>
      <sz val="11"/>
      <color theme="0"/>
      <name val="Calibri"/>
      <family val="2"/>
    </font>
    <font>
      <sz val="11"/>
      <color theme="3" tint="0.59999389629810485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09289"/>
        <bgColor indexed="64"/>
      </patternFill>
    </fill>
    <fill>
      <patternFill patternType="solid">
        <fgColor rgb="FFB1291C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8A7972"/>
      </left>
      <right style="thin">
        <color indexed="64"/>
      </right>
      <top style="thin">
        <color rgb="FF8A7972"/>
      </top>
      <bottom style="thin">
        <color rgb="FF8A7972"/>
      </bottom>
      <diagonal/>
    </border>
    <border>
      <left/>
      <right/>
      <top/>
      <bottom style="hair">
        <color indexed="2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theme="0"/>
      </right>
      <top/>
      <bottom/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3" fillId="0" borderId="0"/>
    <xf numFmtId="0" fontId="20" fillId="0" borderId="0"/>
    <xf numFmtId="167" fontId="20" fillId="0" borderId="11">
      <alignment horizontal="right" vertical="center"/>
    </xf>
    <xf numFmtId="49" fontId="20" fillId="0" borderId="11">
      <alignment vertical="center" wrapText="1"/>
    </xf>
  </cellStyleXfs>
  <cellXfs count="174">
    <xf numFmtId="0" fontId="0" fillId="0" borderId="0" xfId="0"/>
    <xf numFmtId="164" fontId="0" fillId="0" borderId="0" xfId="2" applyNumberFormat="1" applyFont="1" applyAlignme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0" fillId="0" borderId="0" xfId="0" applyFont="1" applyBorder="1" applyAlignment="1">
      <alignment vertical="center"/>
    </xf>
    <xf numFmtId="0" fontId="0" fillId="0" borderId="0" xfId="0" applyFont="1"/>
    <xf numFmtId="0" fontId="0" fillId="8" borderId="2" xfId="0" applyFont="1" applyFill="1" applyBorder="1" applyAlignment="1">
      <alignment vertical="center"/>
    </xf>
    <xf numFmtId="0" fontId="0" fillId="7" borderId="4" xfId="0" applyFont="1" applyFill="1" applyBorder="1" applyAlignment="1">
      <alignment vertical="center"/>
    </xf>
    <xf numFmtId="0" fontId="0" fillId="8" borderId="8" xfId="0" applyFont="1" applyFill="1" applyBorder="1" applyAlignment="1">
      <alignment vertical="center"/>
    </xf>
    <xf numFmtId="0" fontId="0" fillId="7" borderId="5" xfId="0" applyFont="1" applyFill="1" applyBorder="1" applyAlignment="1">
      <alignment vertical="center"/>
    </xf>
    <xf numFmtId="0" fontId="0" fillId="8" borderId="9" xfId="0" applyFont="1" applyFill="1" applyBorder="1" applyAlignment="1">
      <alignment vertical="center"/>
    </xf>
    <xf numFmtId="0" fontId="0" fillId="7" borderId="7" xfId="0" applyFont="1" applyFill="1" applyBorder="1" applyAlignment="1">
      <alignment vertical="center"/>
    </xf>
    <xf numFmtId="0" fontId="0" fillId="7" borderId="0" xfId="0" applyFont="1" applyFill="1" applyAlignment="1">
      <alignment vertical="center"/>
    </xf>
    <xf numFmtId="0" fontId="0" fillId="8" borderId="0" xfId="0" applyFont="1" applyFill="1" applyAlignment="1">
      <alignment vertical="center"/>
    </xf>
    <xf numFmtId="0" fontId="4" fillId="0" borderId="0" xfId="0" applyFont="1" applyBorder="1" applyAlignment="1">
      <alignment horizontal="center" vertical="center"/>
    </xf>
    <xf numFmtId="165" fontId="10" fillId="0" borderId="0" xfId="1" applyNumberFormat="1" applyFont="1" applyBorder="1" applyAlignment="1">
      <alignment vertical="center"/>
    </xf>
    <xf numFmtId="164" fontId="0" fillId="0" borderId="0" xfId="0" applyNumberFormat="1" applyFont="1" applyAlignment="1">
      <alignment vertical="center"/>
    </xf>
    <xf numFmtId="0" fontId="6" fillId="7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9" fillId="9" borderId="10" xfId="0" applyFont="1" applyFill="1" applyBorder="1" applyAlignment="1">
      <alignment horizontal="center" vertical="center" wrapText="1"/>
    </xf>
    <xf numFmtId="0" fontId="8" fillId="9" borderId="10" xfId="0" applyFont="1" applyFill="1" applyBorder="1" applyAlignment="1">
      <alignment horizontal="center" vertical="center" wrapText="1"/>
    </xf>
    <xf numFmtId="164" fontId="15" fillId="0" borderId="0" xfId="2" applyNumberFormat="1" applyFont="1" applyBorder="1" applyAlignment="1">
      <alignment horizontal="center" vertical="center" wrapText="1"/>
    </xf>
    <xf numFmtId="0" fontId="15" fillId="0" borderId="0" xfId="2" applyNumberFormat="1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166" fontId="0" fillId="0" borderId="0" xfId="0" applyNumberFormat="1" applyFont="1" applyBorder="1" applyAlignment="1">
      <alignment vertical="center"/>
    </xf>
    <xf numFmtId="9" fontId="0" fillId="0" borderId="0" xfId="2" applyFont="1" applyBorder="1" applyAlignment="1">
      <alignment vertical="center"/>
    </xf>
    <xf numFmtId="0" fontId="2" fillId="0" borderId="0" xfId="0" applyFont="1" applyBorder="1" applyAlignment="1">
      <alignment vertical="center"/>
    </xf>
    <xf numFmtId="164" fontId="2" fillId="0" borderId="0" xfId="0" applyNumberFormat="1" applyFont="1" applyBorder="1" applyAlignment="1">
      <alignment vertical="center"/>
    </xf>
    <xf numFmtId="0" fontId="13" fillId="0" borderId="0" xfId="3" applyFont="1" applyAlignment="1">
      <alignment vertical="top"/>
    </xf>
    <xf numFmtId="0" fontId="18" fillId="0" borderId="0" xfId="3" applyFont="1" applyFill="1" applyAlignment="1">
      <alignment vertical="top"/>
    </xf>
    <xf numFmtId="0" fontId="14" fillId="0" borderId="0" xfId="3" applyFont="1" applyAlignment="1">
      <alignment vertical="top" wrapText="1"/>
    </xf>
    <xf numFmtId="0" fontId="12" fillId="0" borderId="0" xfId="3" applyFont="1" applyFill="1" applyAlignment="1">
      <alignment vertical="top" wrapText="1"/>
    </xf>
    <xf numFmtId="0" fontId="19" fillId="0" borderId="0" xfId="3" applyFont="1"/>
    <xf numFmtId="0" fontId="4" fillId="0" borderId="0" xfId="0" applyFont="1" applyAlignment="1">
      <alignment horizontal="left" vertical="center"/>
    </xf>
    <xf numFmtId="0" fontId="19" fillId="10" borderId="1" xfId="3" applyFont="1" applyFill="1" applyBorder="1" applyAlignment="1">
      <alignment horizontal="center" vertical="top"/>
    </xf>
    <xf numFmtId="0" fontId="0" fillId="0" borderId="0" xfId="0" applyAlignment="1"/>
    <xf numFmtId="0" fontId="22" fillId="0" borderId="12" xfId="0" applyFont="1" applyFill="1" applyBorder="1" applyAlignment="1">
      <alignment horizontal="left" vertical="center" wrapText="1"/>
    </xf>
    <xf numFmtId="0" fontId="22" fillId="0" borderId="0" xfId="0" applyFont="1" applyBorder="1" applyAlignment="1">
      <alignment horizontal="left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justify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  <xf numFmtId="0" fontId="13" fillId="0" borderId="0" xfId="0" applyFont="1" applyAlignment="1">
      <alignment horizontal="right" vertical="center"/>
    </xf>
    <xf numFmtId="0" fontId="17" fillId="0" borderId="0" xfId="0" applyFont="1" applyFill="1" applyBorder="1" applyAlignment="1">
      <alignment horizontal="justify" vertical="center" wrapText="1"/>
    </xf>
    <xf numFmtId="3" fontId="18" fillId="6" borderId="0" xfId="0" applyNumberFormat="1" applyFont="1" applyFill="1" applyBorder="1" applyAlignment="1">
      <alignment horizontal="right" vertical="center"/>
    </xf>
    <xf numFmtId="3" fontId="13" fillId="0" borderId="0" xfId="0" applyNumberFormat="1" applyFont="1" applyBorder="1" applyAlignment="1">
      <alignment horizontal="right" vertical="center"/>
    </xf>
    <xf numFmtId="0" fontId="17" fillId="0" borderId="1" xfId="0" applyFont="1" applyFill="1" applyBorder="1" applyAlignment="1">
      <alignment horizontal="justify" vertical="center" wrapText="1"/>
    </xf>
    <xf numFmtId="0" fontId="17" fillId="0" borderId="0" xfId="0" applyFont="1" applyFill="1" applyBorder="1" applyAlignment="1">
      <alignment horizontal="right" vertical="center" wrapText="1"/>
    </xf>
    <xf numFmtId="0" fontId="13" fillId="0" borderId="0" xfId="0" applyFont="1" applyAlignment="1">
      <alignment vertical="center"/>
    </xf>
    <xf numFmtId="0" fontId="22" fillId="0" borderId="12" xfId="0" applyFont="1" applyBorder="1" applyAlignment="1">
      <alignment horizontal="left" vertical="center" wrapText="1"/>
    </xf>
    <xf numFmtId="166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3" fontId="0" fillId="0" borderId="1" xfId="0" applyNumberFormat="1" applyFill="1" applyBorder="1" applyAlignment="1">
      <alignment horizontal="right" vertical="center"/>
    </xf>
    <xf numFmtId="0" fontId="17" fillId="0" borderId="6" xfId="0" applyFont="1" applyBorder="1" applyAlignment="1">
      <alignment horizontal="justify" vertical="center" wrapText="1"/>
    </xf>
    <xf numFmtId="0" fontId="13" fillId="0" borderId="1" xfId="0" applyFont="1" applyFill="1" applyBorder="1" applyAlignment="1">
      <alignment horizontal="center" vertical="center"/>
    </xf>
    <xf numFmtId="3" fontId="0" fillId="0" borderId="1" xfId="0" applyNumberFormat="1" applyBorder="1" applyAlignment="1">
      <alignment horizontal="right" vertical="center"/>
    </xf>
    <xf numFmtId="0" fontId="17" fillId="0" borderId="1" xfId="0" applyFont="1" applyBorder="1" applyAlignment="1">
      <alignment horizontal="justify" vertical="center" wrapText="1"/>
    </xf>
    <xf numFmtId="166" fontId="13" fillId="0" borderId="1" xfId="0" applyNumberFormat="1" applyFont="1" applyBorder="1" applyAlignment="1">
      <alignment horizontal="center" vertical="center"/>
    </xf>
    <xf numFmtId="4" fontId="0" fillId="0" borderId="1" xfId="0" applyNumberFormat="1" applyBorder="1" applyAlignment="1">
      <alignment horizontal="right" vertical="center"/>
    </xf>
    <xf numFmtId="0" fontId="25" fillId="0" borderId="0" xfId="0" applyFont="1" applyBorder="1" applyAlignment="1">
      <alignment horizontal="left" vertical="center" wrapText="1"/>
    </xf>
    <xf numFmtId="0" fontId="0" fillId="0" borderId="0" xfId="0" applyAlignment="1">
      <alignment horizontal="right" vertical="center"/>
    </xf>
    <xf numFmtId="169" fontId="10" fillId="0" borderId="0" xfId="1" applyNumberFormat="1" applyFont="1" applyBorder="1" applyAlignment="1">
      <alignment vertical="center"/>
    </xf>
    <xf numFmtId="0" fontId="23" fillId="0" borderId="1" xfId="0" applyFont="1" applyFill="1" applyBorder="1" applyAlignment="1">
      <alignment horizontal="justify" vertical="center" wrapText="1"/>
    </xf>
    <xf numFmtId="168" fontId="18" fillId="0" borderId="0" xfId="0" applyNumberFormat="1" applyFont="1" applyFill="1" applyBorder="1" applyAlignment="1">
      <alignment horizontal="right" vertical="center"/>
    </xf>
    <xf numFmtId="0" fontId="0" fillId="11" borderId="1" xfId="0" applyFill="1" applyBorder="1" applyAlignment="1"/>
    <xf numFmtId="168" fontId="18" fillId="0" borderId="1" xfId="0" applyNumberFormat="1" applyFont="1" applyFill="1" applyBorder="1" applyAlignment="1">
      <alignment horizontal="right" vertical="center"/>
    </xf>
    <xf numFmtId="3" fontId="18" fillId="0" borderId="1" xfId="0" applyNumberFormat="1" applyFont="1" applyFill="1" applyBorder="1" applyAlignment="1">
      <alignment horizontal="right" vertical="center"/>
    </xf>
    <xf numFmtId="3" fontId="13" fillId="0" borderId="1" xfId="0" applyNumberFormat="1" applyFont="1" applyFill="1" applyBorder="1" applyAlignment="1">
      <alignment horizontal="center" vertical="center"/>
    </xf>
    <xf numFmtId="3" fontId="18" fillId="6" borderId="1" xfId="0" applyNumberFormat="1" applyFont="1" applyFill="1" applyBorder="1" applyAlignment="1">
      <alignment horizontal="right" vertical="center"/>
    </xf>
    <xf numFmtId="3" fontId="13" fillId="0" borderId="1" xfId="0" applyNumberFormat="1" applyFont="1" applyBorder="1" applyAlignment="1">
      <alignment horizontal="center" vertical="center"/>
    </xf>
    <xf numFmtId="3" fontId="13" fillId="0" borderId="1" xfId="0" applyNumberFormat="1" applyFont="1" applyBorder="1" applyAlignment="1">
      <alignment horizontal="right" vertical="center"/>
    </xf>
    <xf numFmtId="0" fontId="13" fillId="11" borderId="1" xfId="0" applyFont="1" applyFill="1" applyBorder="1" applyAlignment="1">
      <alignment vertical="top"/>
    </xf>
    <xf numFmtId="0" fontId="17" fillId="11" borderId="1" xfId="0" applyFont="1" applyFill="1" applyBorder="1" applyAlignment="1">
      <alignment horizontal="center" vertical="top" wrapText="1"/>
    </xf>
    <xf numFmtId="0" fontId="0" fillId="0" borderId="1" xfId="0" applyFont="1" applyBorder="1" applyAlignment="1">
      <alignment vertical="center"/>
    </xf>
    <xf numFmtId="0" fontId="24" fillId="0" borderId="1" xfId="0" applyFont="1" applyBorder="1" applyAlignment="1">
      <alignment horizontal="justify" vertical="center" wrapText="1"/>
    </xf>
    <xf numFmtId="166" fontId="26" fillId="0" borderId="1" xfId="0" applyNumberFormat="1" applyFont="1" applyFill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/>
    </xf>
    <xf numFmtId="3" fontId="26" fillId="0" borderId="1" xfId="0" applyNumberFormat="1" applyFont="1" applyBorder="1" applyAlignment="1">
      <alignment horizontal="right" vertical="center"/>
    </xf>
    <xf numFmtId="3" fontId="26" fillId="0" borderId="13" xfId="0" applyNumberFormat="1" applyFont="1" applyBorder="1" applyAlignment="1">
      <alignment horizontal="right" vertical="center"/>
    </xf>
    <xf numFmtId="166" fontId="27" fillId="0" borderId="1" xfId="0" applyNumberFormat="1" applyFont="1" applyBorder="1" applyAlignment="1">
      <alignment horizontal="center" vertical="center"/>
    </xf>
    <xf numFmtId="4" fontId="27" fillId="0" borderId="1" xfId="0" applyNumberFormat="1" applyFont="1" applyBorder="1" applyAlignment="1">
      <alignment horizontal="right" vertical="center"/>
    </xf>
    <xf numFmtId="0" fontId="16" fillId="12" borderId="5" xfId="0" applyFont="1" applyFill="1" applyBorder="1" applyAlignment="1">
      <alignment horizontal="center" vertical="center" wrapText="1"/>
    </xf>
    <xf numFmtId="0" fontId="22" fillId="0" borderId="14" xfId="0" applyFont="1" applyBorder="1" applyAlignment="1">
      <alignment horizontal="left" vertical="center" wrapText="1"/>
    </xf>
    <xf numFmtId="0" fontId="19" fillId="0" borderId="0" xfId="0" applyFont="1" applyAlignment="1">
      <alignment vertical="center"/>
    </xf>
    <xf numFmtId="0" fontId="24" fillId="0" borderId="1" xfId="0" applyFont="1" applyFill="1" applyBorder="1" applyAlignment="1">
      <alignment horizontal="justify" vertical="center" wrapText="1"/>
    </xf>
    <xf numFmtId="0" fontId="24" fillId="0" borderId="1" xfId="0" applyFont="1" applyFill="1" applyBorder="1" applyAlignment="1">
      <alignment horizontal="center" vertical="center" wrapText="1"/>
    </xf>
    <xf numFmtId="3" fontId="28" fillId="6" borderId="1" xfId="0" applyNumberFormat="1" applyFont="1" applyFill="1" applyBorder="1" applyAlignment="1">
      <alignment horizontal="right" vertical="center"/>
    </xf>
    <xf numFmtId="0" fontId="29" fillId="0" borderId="1" xfId="0" applyFont="1" applyFill="1" applyBorder="1" applyAlignment="1">
      <alignment horizontal="justify" vertical="center" wrapText="1"/>
    </xf>
    <xf numFmtId="0" fontId="13" fillId="0" borderId="0" xfId="0" applyFont="1" applyFill="1" applyAlignment="1">
      <alignment vertical="center"/>
    </xf>
    <xf numFmtId="0" fontId="17" fillId="0" borderId="3" xfId="0" applyFont="1" applyFill="1" applyBorder="1" applyAlignment="1">
      <alignment horizontal="center" vertical="center" wrapText="1"/>
    </xf>
    <xf numFmtId="0" fontId="30" fillId="0" borderId="1" xfId="0" applyFont="1" applyBorder="1" applyAlignment="1">
      <alignment horizontal="justify" vertical="center" wrapText="1"/>
    </xf>
    <xf numFmtId="0" fontId="17" fillId="0" borderId="1" xfId="0" applyFont="1" applyFill="1" applyBorder="1" applyAlignment="1">
      <alignment horizontal="left" vertical="center" wrapText="1"/>
    </xf>
    <xf numFmtId="3" fontId="13" fillId="0" borderId="1" xfId="0" applyNumberFormat="1" applyFont="1" applyFill="1" applyBorder="1" applyAlignment="1">
      <alignment horizontal="right" vertical="center"/>
    </xf>
    <xf numFmtId="0" fontId="17" fillId="0" borderId="13" xfId="0" applyFont="1" applyFill="1" applyBorder="1" applyAlignment="1">
      <alignment horizontal="center" vertical="center" wrapText="1"/>
    </xf>
    <xf numFmtId="0" fontId="24" fillId="0" borderId="5" xfId="0" applyFont="1" applyFill="1" applyBorder="1" applyAlignment="1">
      <alignment horizontal="left" vertical="center" wrapText="1"/>
    </xf>
    <xf numFmtId="0" fontId="24" fillId="0" borderId="13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left" vertical="center" wrapText="1"/>
    </xf>
    <xf numFmtId="0" fontId="22" fillId="0" borderId="14" xfId="0" applyFont="1" applyFill="1" applyBorder="1" applyAlignment="1">
      <alignment horizontal="left" vertical="center" wrapText="1"/>
    </xf>
    <xf numFmtId="0" fontId="0" fillId="11" borderId="0" xfId="0" applyFont="1" applyFill="1" applyAlignment="1">
      <alignment vertical="center"/>
    </xf>
    <xf numFmtId="0" fontId="16" fillId="11" borderId="5" xfId="0" applyFont="1" applyFill="1" applyBorder="1" applyAlignment="1">
      <alignment horizontal="center" vertical="center" wrapText="1"/>
    </xf>
    <xf numFmtId="164" fontId="15" fillId="11" borderId="0" xfId="2" applyNumberFormat="1" applyFont="1" applyFill="1" applyBorder="1" applyAlignment="1">
      <alignment horizontal="center" vertical="center" wrapText="1"/>
    </xf>
    <xf numFmtId="0" fontId="15" fillId="11" borderId="0" xfId="2" applyNumberFormat="1" applyFont="1" applyFill="1" applyBorder="1" applyAlignment="1">
      <alignment horizontal="center" vertical="center" wrapText="1"/>
    </xf>
    <xf numFmtId="169" fontId="10" fillId="11" borderId="0" xfId="1" applyNumberFormat="1" applyFont="1" applyFill="1" applyBorder="1" applyAlignment="1">
      <alignment vertical="center"/>
    </xf>
    <xf numFmtId="0" fontId="2" fillId="11" borderId="0" xfId="0" applyFont="1" applyFill="1" applyBorder="1" applyAlignment="1">
      <alignment vertical="center"/>
    </xf>
    <xf numFmtId="164" fontId="31" fillId="0" borderId="0" xfId="2" applyNumberFormat="1" applyFont="1" applyBorder="1" applyAlignment="1">
      <alignment horizontal="center" vertical="center" wrapText="1"/>
    </xf>
    <xf numFmtId="0" fontId="31" fillId="0" borderId="0" xfId="2" applyNumberFormat="1" applyFont="1" applyBorder="1" applyAlignment="1">
      <alignment horizontal="center" vertical="center" wrapText="1"/>
    </xf>
    <xf numFmtId="165" fontId="32" fillId="0" borderId="0" xfId="1" applyNumberFormat="1" applyFont="1" applyBorder="1" applyAlignment="1">
      <alignment vertical="center"/>
    </xf>
    <xf numFmtId="165" fontId="2" fillId="11" borderId="0" xfId="0" applyNumberFormat="1" applyFont="1" applyFill="1" applyBorder="1" applyAlignment="1">
      <alignment vertical="center"/>
    </xf>
    <xf numFmtId="165" fontId="0" fillId="0" borderId="0" xfId="0" applyNumberFormat="1" applyFont="1" applyAlignment="1">
      <alignment vertical="center"/>
    </xf>
    <xf numFmtId="0" fontId="12" fillId="0" borderId="0" xfId="0" applyFont="1" applyBorder="1" applyAlignment="1">
      <alignment vertical="center" wrapText="1"/>
    </xf>
    <xf numFmtId="0" fontId="12" fillId="0" borderId="1" xfId="0" applyFont="1" applyFill="1" applyBorder="1" applyAlignment="1">
      <alignment vertical="center" wrapText="1"/>
    </xf>
    <xf numFmtId="0" fontId="14" fillId="0" borderId="1" xfId="0" applyFont="1" applyBorder="1" applyAlignment="1">
      <alignment vertical="center" wrapText="1"/>
    </xf>
    <xf numFmtId="0" fontId="33" fillId="0" borderId="1" xfId="0" applyFont="1" applyFill="1" applyBorder="1" applyAlignment="1">
      <alignment vertical="center" wrapText="1"/>
    </xf>
    <xf numFmtId="0" fontId="34" fillId="0" borderId="1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14" fillId="0" borderId="0" xfId="0" applyFont="1" applyAlignment="1">
      <alignment vertical="center" wrapText="1"/>
    </xf>
    <xf numFmtId="0" fontId="16" fillId="0" borderId="1" xfId="0" applyFont="1" applyFill="1" applyBorder="1" applyAlignment="1">
      <alignment vertical="center" wrapText="1"/>
    </xf>
    <xf numFmtId="0" fontId="35" fillId="0" borderId="1" xfId="0" applyFont="1" applyBorder="1" applyAlignment="1">
      <alignment vertical="center" wrapText="1"/>
    </xf>
    <xf numFmtId="0" fontId="14" fillId="0" borderId="1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vertical="center" wrapText="1"/>
    </xf>
    <xf numFmtId="0" fontId="14" fillId="0" borderId="0" xfId="0" applyFont="1" applyFill="1" applyBorder="1" applyAlignment="1">
      <alignment vertical="center" wrapText="1"/>
    </xf>
    <xf numFmtId="0" fontId="14" fillId="0" borderId="0" xfId="0" applyFont="1" applyBorder="1" applyAlignment="1">
      <alignment vertical="center" wrapText="1"/>
    </xf>
    <xf numFmtId="0" fontId="12" fillId="0" borderId="5" xfId="0" applyFont="1" applyFill="1" applyBorder="1" applyAlignment="1">
      <alignment vertical="center" wrapText="1"/>
    </xf>
    <xf numFmtId="0" fontId="14" fillId="0" borderId="5" xfId="0" applyFont="1" applyBorder="1" applyAlignment="1">
      <alignment vertical="center" wrapText="1"/>
    </xf>
    <xf numFmtId="4" fontId="13" fillId="11" borderId="1" xfId="0" applyNumberFormat="1" applyFont="1" applyFill="1" applyBorder="1" applyAlignment="1">
      <alignment vertical="top"/>
    </xf>
    <xf numFmtId="0" fontId="10" fillId="0" borderId="0" xfId="0" applyFont="1" applyAlignment="1">
      <alignment vertical="center"/>
    </xf>
    <xf numFmtId="164" fontId="10" fillId="0" borderId="0" xfId="2" applyNumberFormat="1" applyFont="1" applyAlignment="1">
      <alignment vertical="center"/>
    </xf>
    <xf numFmtId="164" fontId="10" fillId="0" borderId="0" xfId="0" applyNumberFormat="1" applyFont="1" applyAlignment="1">
      <alignment vertical="center"/>
    </xf>
    <xf numFmtId="0" fontId="10" fillId="0" borderId="0" xfId="0" applyFont="1" applyBorder="1" applyAlignment="1">
      <alignment vertical="center"/>
    </xf>
    <xf numFmtId="165" fontId="10" fillId="13" borderId="0" xfId="1" applyNumberFormat="1" applyFont="1" applyFill="1" applyBorder="1" applyAlignment="1">
      <alignment vertical="center"/>
    </xf>
    <xf numFmtId="164" fontId="10" fillId="0" borderId="0" xfId="0" applyNumberFormat="1" applyFont="1" applyBorder="1" applyAlignment="1">
      <alignment vertical="center"/>
    </xf>
    <xf numFmtId="9" fontId="10" fillId="0" borderId="0" xfId="2" applyFont="1" applyAlignment="1">
      <alignment vertical="center"/>
    </xf>
    <xf numFmtId="0" fontId="10" fillId="0" borderId="0" xfId="0" applyFont="1" applyAlignment="1">
      <alignment horizontal="right" vertical="center"/>
    </xf>
    <xf numFmtId="0" fontId="36" fillId="14" borderId="0" xfId="3" applyFont="1" applyFill="1" applyBorder="1" applyAlignment="1">
      <alignment vertical="center"/>
    </xf>
    <xf numFmtId="164" fontId="36" fillId="14" borderId="0" xfId="2" applyNumberFormat="1" applyFont="1" applyFill="1" applyBorder="1" applyAlignment="1">
      <alignment vertical="center"/>
    </xf>
    <xf numFmtId="0" fontId="37" fillId="14" borderId="0" xfId="0" applyFont="1" applyFill="1" applyBorder="1" applyAlignment="1">
      <alignment vertical="center"/>
    </xf>
    <xf numFmtId="0" fontId="2" fillId="14" borderId="0" xfId="0" applyFont="1" applyFill="1" applyAlignment="1">
      <alignment vertical="center"/>
    </xf>
    <xf numFmtId="0" fontId="36" fillId="14" borderId="15" xfId="3" applyFont="1" applyFill="1" applyBorder="1" applyAlignment="1">
      <alignment horizontal="right" vertical="center"/>
    </xf>
    <xf numFmtId="0" fontId="38" fillId="0" borderId="0" xfId="0" applyFont="1" applyAlignment="1">
      <alignment vertical="center"/>
    </xf>
    <xf numFmtId="164" fontId="38" fillId="0" borderId="0" xfId="2" applyNumberFormat="1" applyFont="1" applyAlignment="1">
      <alignment vertical="center"/>
    </xf>
    <xf numFmtId="0" fontId="38" fillId="0" borderId="0" xfId="0" applyFont="1" applyAlignment="1">
      <alignment horizontal="right" vertical="center"/>
    </xf>
    <xf numFmtId="10" fontId="38" fillId="0" borderId="0" xfId="2" applyNumberFormat="1" applyFont="1" applyAlignment="1">
      <alignment vertical="center"/>
    </xf>
    <xf numFmtId="0" fontId="39" fillId="0" borderId="0" xfId="3" applyFont="1" applyBorder="1" applyAlignment="1">
      <alignment vertical="center"/>
    </xf>
    <xf numFmtId="164" fontId="39" fillId="0" borderId="0" xfId="2" applyNumberFormat="1" applyFont="1" applyBorder="1" applyAlignment="1">
      <alignment vertical="center"/>
    </xf>
    <xf numFmtId="0" fontId="39" fillId="0" borderId="0" xfId="3" applyFont="1" applyBorder="1" applyAlignment="1">
      <alignment horizontal="center" vertical="center"/>
    </xf>
    <xf numFmtId="164" fontId="40" fillId="0" borderId="0" xfId="2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0" fontId="36" fillId="13" borderId="0" xfId="3" applyFont="1" applyFill="1" applyBorder="1" applyAlignment="1">
      <alignment vertical="center"/>
    </xf>
    <xf numFmtId="0" fontId="36" fillId="13" borderId="0" xfId="3" applyFont="1" applyFill="1" applyBorder="1" applyAlignment="1">
      <alignment horizontal="center" vertical="center" wrapText="1"/>
    </xf>
    <xf numFmtId="164" fontId="36" fillId="13" borderId="0" xfId="2" applyNumberFormat="1" applyFont="1" applyFill="1" applyBorder="1" applyAlignment="1">
      <alignment vertical="center"/>
    </xf>
    <xf numFmtId="0" fontId="37" fillId="0" borderId="0" xfId="0" applyFont="1" applyBorder="1" applyAlignment="1">
      <alignment vertical="center"/>
    </xf>
    <xf numFmtId="164" fontId="41" fillId="13" borderId="0" xfId="2" applyNumberFormat="1" applyFont="1" applyFill="1" applyBorder="1" applyAlignment="1">
      <alignment vertical="center"/>
    </xf>
    <xf numFmtId="0" fontId="42" fillId="0" borderId="0" xfId="0" applyFont="1" applyAlignment="1">
      <alignment vertical="center"/>
    </xf>
    <xf numFmtId="0" fontId="42" fillId="0" borderId="0" xfId="0" applyFont="1" applyBorder="1" applyAlignment="1">
      <alignment vertical="center"/>
    </xf>
    <xf numFmtId="164" fontId="2" fillId="0" borderId="0" xfId="2" applyNumberFormat="1" applyFont="1" applyAlignment="1">
      <alignment vertical="center"/>
    </xf>
    <xf numFmtId="164" fontId="2" fillId="0" borderId="0" xfId="0" applyNumberFormat="1" applyFont="1" applyAlignment="1">
      <alignment vertical="center"/>
    </xf>
    <xf numFmtId="0" fontId="43" fillId="15" borderId="0" xfId="0" applyFont="1" applyFill="1" applyAlignment="1">
      <alignment horizontal="center" vertical="center"/>
    </xf>
    <xf numFmtId="0" fontId="11" fillId="0" borderId="1" xfId="0" applyFont="1" applyBorder="1" applyAlignment="1" applyProtection="1">
      <alignment horizontal="center" vertical="center"/>
      <protection locked="0"/>
    </xf>
    <xf numFmtId="0" fontId="12" fillId="13" borderId="1" xfId="0" applyFont="1" applyFill="1" applyBorder="1" applyAlignment="1">
      <alignment vertical="center" wrapText="1"/>
    </xf>
    <xf numFmtId="0" fontId="12" fillId="0" borderId="6" xfId="0" applyFont="1" applyFill="1" applyBorder="1" applyAlignment="1">
      <alignment vertical="center" wrapText="1"/>
    </xf>
    <xf numFmtId="0" fontId="27" fillId="0" borderId="1" xfId="0" applyFont="1" applyFill="1" applyBorder="1" applyAlignment="1">
      <alignment horizontal="center" vertical="center"/>
    </xf>
  </cellXfs>
  <cellStyles count="7">
    <cellStyle name="Migliaia" xfId="1" builtinId="3"/>
    <cellStyle name="NewStyle" xfId="4"/>
    <cellStyle name="Normale" xfId="0" builtinId="0"/>
    <cellStyle name="Normale 2" xfId="3"/>
    <cellStyle name="Percentuale" xfId="2" builtinId="5"/>
    <cellStyle name="T_decimale(1)" xfId="5"/>
    <cellStyle name="T_fiancata" xfId="6"/>
  </cellStyles>
  <dxfs count="2">
    <dxf>
      <border>
        <vertical/>
        <horizontal/>
      </border>
    </dxf>
    <dxf>
      <border>
        <left style="thin">
          <color rgb="FF8A7972"/>
        </left>
        <right style="thin">
          <color rgb="FF8A7972"/>
        </right>
        <top style="thin">
          <color rgb="FF8A7972"/>
        </top>
        <bottom style="thin">
          <color rgb="FF8A7972"/>
        </bottom>
        <vertical/>
        <horizontal/>
      </border>
    </dxf>
  </dxfs>
  <tableStyles count="0" defaultTableStyle="TableStyleMedium2" defaultPivotStyle="PivotStyleLight16"/>
  <colors>
    <mruColors>
      <color rgb="FFB1291C"/>
      <color rgb="FF8A7972"/>
      <color rgb="FFA09289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strRef>
          <c:f>Dati!$J$212</c:f>
          <c:strCache>
            <c:ptCount val="1"/>
            <c:pt idx="0">
              <c:v>INCIDENZA IMPRESE FEMMINILI - </c:v>
            </c:pt>
          </c:strCache>
        </c:strRef>
      </c:tx>
      <c:layout/>
      <c:overlay val="1"/>
      <c:txPr>
        <a:bodyPr/>
        <a:lstStyle/>
        <a:p>
          <a:pPr>
            <a:defRPr sz="1200" b="0">
              <a:solidFill>
                <a:srgbClr val="8A7972"/>
              </a:solidFill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23369269466316711"/>
          <c:y val="0.23635024788568096"/>
          <c:w val="0.71302952755905513"/>
          <c:h val="0.61974737532808399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Dati!$K$213</c:f>
              <c:strCache>
                <c:ptCount val="1"/>
                <c:pt idx="0">
                  <c:v>Imprese femminili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</c:spPr>
          <c:invertIfNegative val="0"/>
          <c:dLbls>
            <c:txPr>
              <a:bodyPr/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Dati!$J$214:$J$216</c:f>
              <c:strCache>
                <c:ptCount val="1"/>
                <c:pt idx="0">
                  <c:v>0</c:v>
                </c:pt>
              </c:strCache>
            </c:strRef>
          </c:cat>
          <c:val>
            <c:numRef>
              <c:f>Dati!$K$214:$K$216</c:f>
              <c:numCache>
                <c:formatCode>0.0%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1"/>
          <c:order val="1"/>
          <c:tx>
            <c:strRef>
              <c:f>Dati!$L$213</c:f>
              <c:strCache>
                <c:ptCount val="1"/>
                <c:pt idx="0">
                  <c:v>Imprese non femminili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dLbls>
            <c:delete val="1"/>
          </c:dLbls>
          <c:cat>
            <c:strRef>
              <c:f>Dati!$J$214:$J$216</c:f>
              <c:strCache>
                <c:ptCount val="1"/>
                <c:pt idx="0">
                  <c:v>0</c:v>
                </c:pt>
              </c:strCache>
            </c:strRef>
          </c:cat>
          <c:val>
            <c:numRef>
              <c:f>Dati!$L$214:$L$216</c:f>
              <c:numCache>
                <c:formatCode>0.0%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0"/>
        <c:overlap val="100"/>
        <c:axId val="99750272"/>
        <c:axId val="99751808"/>
      </c:barChart>
      <c:catAx>
        <c:axId val="99750272"/>
        <c:scaling>
          <c:orientation val="maxMin"/>
        </c:scaling>
        <c:delete val="0"/>
        <c:axPos val="l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it-IT"/>
          </a:p>
        </c:txPr>
        <c:crossAx val="99751808"/>
        <c:crosses val="autoZero"/>
        <c:auto val="1"/>
        <c:lblAlgn val="ctr"/>
        <c:lblOffset val="100"/>
        <c:noMultiLvlLbl val="0"/>
      </c:catAx>
      <c:valAx>
        <c:axId val="99751808"/>
        <c:scaling>
          <c:orientation val="minMax"/>
        </c:scaling>
        <c:delete val="0"/>
        <c:axPos val="t"/>
        <c:majorGridlines/>
        <c:numFmt formatCode="0%" sourceLinked="1"/>
        <c:majorTickMark val="out"/>
        <c:minorTickMark val="none"/>
        <c:tickLblPos val="nextTo"/>
        <c:crossAx val="99750272"/>
        <c:crosses val="autoZero"/>
        <c:crossBetween val="between"/>
      </c:valAx>
    </c:plotArea>
    <c:legend>
      <c:legendPos val="b"/>
      <c:legendEntry>
        <c:idx val="1"/>
        <c:delete val="1"/>
      </c:legendEntry>
      <c:layout>
        <c:manualLayout>
          <c:xMode val="edge"/>
          <c:yMode val="edge"/>
          <c:x val="0.11377055993000877"/>
          <c:y val="0.88850503062117236"/>
          <c:w val="0.74745888013998252"/>
          <c:h val="8.3717191601049873E-2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Dati!$J$263</c:f>
          <c:strCache>
            <c:ptCount val="1"/>
            <c:pt idx="0">
              <c:v>INCIDENZA IMPRESE FEMMINILI PER SETTORE -  ()</c:v>
            </c:pt>
          </c:strCache>
        </c:strRef>
      </c:tx>
      <c:layout/>
      <c:overlay val="0"/>
      <c:txPr>
        <a:bodyPr/>
        <a:lstStyle/>
        <a:p>
          <a:pPr>
            <a:defRPr sz="1050" b="0">
              <a:solidFill>
                <a:srgbClr val="8A7972"/>
              </a:solidFill>
            </a:defRPr>
          </a:pPr>
          <a:endParaRPr lang="it-IT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2">
                <a:lumMod val="60000"/>
                <a:lumOff val="40000"/>
              </a:schemeClr>
            </a:solidFill>
          </c:spPr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</c:dPt>
          <c:dPt>
            <c:idx val="4"/>
            <c:invertIfNegative val="0"/>
            <c:bubble3D val="0"/>
          </c:dPt>
          <c:dPt>
            <c:idx val="5"/>
            <c:invertIfNegative val="0"/>
            <c:bubble3D val="0"/>
          </c:dPt>
          <c:dPt>
            <c:idx val="6"/>
            <c:invertIfNegative val="0"/>
            <c:bubble3D val="0"/>
          </c:dPt>
          <c:dPt>
            <c:idx val="7"/>
            <c:invertIfNegative val="0"/>
            <c:bubble3D val="0"/>
          </c:dPt>
          <c:dPt>
            <c:idx val="8"/>
            <c:invertIfNegative val="0"/>
            <c:bubble3D val="0"/>
          </c:dPt>
          <c:dPt>
            <c:idx val="9"/>
            <c:invertIfNegative val="0"/>
            <c:bubble3D val="0"/>
          </c:dPt>
          <c:dPt>
            <c:idx val="10"/>
            <c:invertIfNegative val="0"/>
            <c:bubble3D val="0"/>
          </c:dPt>
          <c:dPt>
            <c:idx val="11"/>
            <c:invertIfNegative val="0"/>
            <c:bubble3D val="0"/>
          </c:dPt>
          <c:dPt>
            <c:idx val="12"/>
            <c:invertIfNegative val="0"/>
            <c:bubble3D val="0"/>
          </c:dPt>
          <c:dPt>
            <c:idx val="13"/>
            <c:invertIfNegative val="0"/>
            <c:bubble3D val="0"/>
          </c:dPt>
          <c:dPt>
            <c:idx val="14"/>
            <c:invertIfNegative val="0"/>
            <c:bubble3D val="0"/>
          </c:dPt>
          <c:dPt>
            <c:idx val="15"/>
            <c:invertIfNegative val="0"/>
            <c:bubble3D val="0"/>
          </c:dPt>
          <c:dPt>
            <c:idx val="16"/>
            <c:invertIfNegative val="0"/>
            <c:bubble3D val="0"/>
          </c:dPt>
          <c:dPt>
            <c:idx val="17"/>
            <c:invertIfNegative val="0"/>
            <c:bubble3D val="0"/>
          </c:dPt>
          <c:dPt>
            <c:idx val="18"/>
            <c:invertIfNegative val="0"/>
            <c:bubble3D val="0"/>
          </c:dPt>
          <c:dPt>
            <c:idx val="19"/>
            <c:invertIfNegative val="0"/>
            <c:bubble3D val="0"/>
          </c:dPt>
          <c:dPt>
            <c:idx val="20"/>
            <c:invertIfNegative val="0"/>
            <c:bubble3D val="0"/>
          </c:dPt>
          <c:dPt>
            <c:idx val="22"/>
            <c:invertIfNegative val="0"/>
            <c:bubble3D val="0"/>
            <c:spPr>
              <a:solidFill>
                <a:srgbClr val="B1291C"/>
              </a:solidFill>
            </c:spPr>
          </c:dPt>
          <c:dLbls>
            <c:dLbl>
              <c:idx val="11"/>
              <c:spPr/>
              <c:txPr>
                <a:bodyPr/>
                <a:lstStyle/>
                <a:p>
                  <a:pPr>
                    <a:defRPr>
                      <a:solidFill>
                        <a:srgbClr val="B1291C"/>
                      </a:solidFill>
                    </a:defRPr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Dati!$J$264:$J$286</c:f>
              <c:strCache>
                <c:ptCount val="23"/>
                <c:pt idx="0">
                  <c:v>(A) Agricoltura, silvicoltura pesca</c:v>
                </c:pt>
                <c:pt idx="1">
                  <c:v>(B) Estrazione di minerali da cave e miniere </c:v>
                </c:pt>
                <c:pt idx="2">
                  <c:v>(C) Attività manifatturiere </c:v>
                </c:pt>
                <c:pt idx="3">
                  <c:v>(D) Fornitura di energia elettrica, gas, vapore e aria condiz. </c:v>
                </c:pt>
                <c:pt idx="4">
                  <c:v>(E) Fornitura di acqua; reti fognarie, attività di gestione d… </c:v>
                </c:pt>
                <c:pt idx="5">
                  <c:v>(F) Costruzioni</c:v>
                </c:pt>
                <c:pt idx="6">
                  <c:v>(G) Commercio all'ingrosso e al dettaglio; riparazione di aut… </c:v>
                </c:pt>
                <c:pt idx="7">
                  <c:v> (H) Trasporto e magazzinaggio </c:v>
                </c:pt>
                <c:pt idx="8">
                  <c:v>(I) Attività dei servizi di alloggio e di ristorazione </c:v>
                </c:pt>
                <c:pt idx="9">
                  <c:v> (J) Servizi di informazione e comunicazione</c:v>
                </c:pt>
                <c:pt idx="10">
                  <c:v>(K) Attività finanziarie e assicurative </c:v>
                </c:pt>
                <c:pt idx="11">
                  <c:v>(L) Attività immobiliari</c:v>
                </c:pt>
                <c:pt idx="12">
                  <c:v>(M) Attività professionali, scientifiche e tecniche</c:v>
                </c:pt>
                <c:pt idx="13">
                  <c:v>(N)  Noleggio, agenzie di viaggio, servizi di supporto alle imp.</c:v>
                </c:pt>
                <c:pt idx="14">
                  <c:v>(O) Amministrazione pubblica e difesa; assicurazione sociale.</c:v>
                </c:pt>
                <c:pt idx="15">
                  <c:v>(P) Istruzione</c:v>
                </c:pt>
                <c:pt idx="16">
                  <c:v>(Q) Sanità e assistenza sociale </c:v>
                </c:pt>
                <c:pt idx="17">
                  <c:v>(R) Attività artistiche, sportive, di intrattenimento e diver… /</c:v>
                </c:pt>
                <c:pt idx="18">
                  <c:v>(S) Altre attività di servizi </c:v>
                </c:pt>
                <c:pt idx="19">
                  <c:v>(T) Attività di famiglie e convivenze come datori di lavoro</c:v>
                </c:pt>
                <c:pt idx="20">
                  <c:v>(U) Organizzazioni e organismi extraterritoriali </c:v>
                </c:pt>
                <c:pt idx="21">
                  <c:v>(X) Imprese non classificate</c:v>
                </c:pt>
                <c:pt idx="22">
                  <c:v>TASSO DI FEMMINILIZZAZIONE</c:v>
                </c:pt>
              </c:strCache>
            </c:strRef>
          </c:cat>
          <c:val>
            <c:numRef>
              <c:f>Dati!$K$264:$K$286</c:f>
              <c:numCache>
                <c:formatCode>0.0%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101748096"/>
        <c:axId val="101749888"/>
      </c:barChart>
      <c:catAx>
        <c:axId val="101748096"/>
        <c:scaling>
          <c:orientation val="maxMin"/>
        </c:scaling>
        <c:delete val="0"/>
        <c:axPos val="l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it-IT"/>
          </a:p>
        </c:txPr>
        <c:crossAx val="101749888"/>
        <c:crosses val="autoZero"/>
        <c:auto val="1"/>
        <c:lblAlgn val="ctr"/>
        <c:lblOffset val="100"/>
        <c:noMultiLvlLbl val="0"/>
      </c:catAx>
      <c:valAx>
        <c:axId val="101749888"/>
        <c:scaling>
          <c:orientation val="minMax"/>
        </c:scaling>
        <c:delete val="0"/>
        <c:axPos val="t"/>
        <c:majorGridlines/>
        <c:numFmt formatCode="0%" sourceLinked="0"/>
        <c:majorTickMark val="out"/>
        <c:minorTickMark val="none"/>
        <c:tickLblPos val="nextTo"/>
        <c:crossAx val="10174809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Dati!$Q$263</c:f>
          <c:strCache>
            <c:ptCount val="1"/>
            <c:pt idx="0">
              <c:v>INCIDENZA IMPRESE FEMMINILI PER SETTORE -  ()</c:v>
            </c:pt>
          </c:strCache>
        </c:strRef>
      </c:tx>
      <c:overlay val="0"/>
      <c:txPr>
        <a:bodyPr/>
        <a:lstStyle/>
        <a:p>
          <a:pPr>
            <a:defRPr sz="1050" b="0">
              <a:solidFill>
                <a:srgbClr val="8A7972"/>
              </a:solidFill>
            </a:defRPr>
          </a:pPr>
          <a:endParaRPr lang="it-IT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2">
                <a:lumMod val="60000"/>
                <a:lumOff val="40000"/>
              </a:schemeClr>
            </a:solidFill>
          </c:spPr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</c:dPt>
          <c:dPt>
            <c:idx val="4"/>
            <c:invertIfNegative val="0"/>
            <c:bubble3D val="0"/>
          </c:dPt>
          <c:dPt>
            <c:idx val="5"/>
            <c:invertIfNegative val="0"/>
            <c:bubble3D val="0"/>
          </c:dPt>
          <c:dPt>
            <c:idx val="6"/>
            <c:invertIfNegative val="0"/>
            <c:bubble3D val="0"/>
          </c:dPt>
          <c:dPt>
            <c:idx val="7"/>
            <c:invertIfNegative val="0"/>
            <c:bubble3D val="0"/>
          </c:dPt>
          <c:dPt>
            <c:idx val="8"/>
            <c:invertIfNegative val="0"/>
            <c:bubble3D val="0"/>
          </c:dPt>
          <c:dPt>
            <c:idx val="9"/>
            <c:invertIfNegative val="0"/>
            <c:bubble3D val="0"/>
          </c:dPt>
          <c:dPt>
            <c:idx val="10"/>
            <c:invertIfNegative val="0"/>
            <c:bubble3D val="0"/>
          </c:dPt>
          <c:dPt>
            <c:idx val="11"/>
            <c:invertIfNegative val="0"/>
            <c:bubble3D val="0"/>
          </c:dPt>
          <c:dPt>
            <c:idx val="12"/>
            <c:invertIfNegative val="0"/>
            <c:bubble3D val="0"/>
          </c:dPt>
          <c:dPt>
            <c:idx val="13"/>
            <c:invertIfNegative val="0"/>
            <c:bubble3D val="0"/>
          </c:dPt>
          <c:dPt>
            <c:idx val="14"/>
            <c:invertIfNegative val="0"/>
            <c:bubble3D val="0"/>
          </c:dPt>
          <c:dPt>
            <c:idx val="15"/>
            <c:invertIfNegative val="0"/>
            <c:bubble3D val="0"/>
          </c:dPt>
          <c:dPt>
            <c:idx val="16"/>
            <c:invertIfNegative val="0"/>
            <c:bubble3D val="0"/>
          </c:dPt>
          <c:dPt>
            <c:idx val="17"/>
            <c:invertIfNegative val="0"/>
            <c:bubble3D val="0"/>
          </c:dPt>
          <c:dPt>
            <c:idx val="18"/>
            <c:invertIfNegative val="0"/>
            <c:bubble3D val="0"/>
          </c:dPt>
          <c:dPt>
            <c:idx val="19"/>
            <c:invertIfNegative val="0"/>
            <c:bubble3D val="0"/>
          </c:dPt>
          <c:dPt>
            <c:idx val="20"/>
            <c:invertIfNegative val="0"/>
            <c:bubble3D val="0"/>
          </c:dPt>
          <c:dPt>
            <c:idx val="22"/>
            <c:invertIfNegative val="0"/>
            <c:bubble3D val="0"/>
            <c:spPr>
              <a:solidFill>
                <a:srgbClr val="B1291C"/>
              </a:solidFill>
            </c:spPr>
          </c:dPt>
          <c:dLbls>
            <c:dLbl>
              <c:idx val="11"/>
              <c:spPr/>
              <c:txPr>
                <a:bodyPr/>
                <a:lstStyle/>
                <a:p>
                  <a:pPr>
                    <a:defRPr>
                      <a:solidFill>
                        <a:srgbClr val="B1291C"/>
                      </a:solidFill>
                    </a:defRPr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Dati!$J$264:$J$286</c:f>
              <c:strCache>
                <c:ptCount val="23"/>
                <c:pt idx="0">
                  <c:v>(A) Agricoltura, silvicoltura pesca</c:v>
                </c:pt>
                <c:pt idx="1">
                  <c:v>(B) Estrazione di minerali da cave e miniere </c:v>
                </c:pt>
                <c:pt idx="2">
                  <c:v>(C) Attività manifatturiere </c:v>
                </c:pt>
                <c:pt idx="3">
                  <c:v>(D) Fornitura di energia elettrica, gas, vapore e aria condiz. </c:v>
                </c:pt>
                <c:pt idx="4">
                  <c:v>(E) Fornitura di acqua; reti fognarie, attività di gestione d… </c:v>
                </c:pt>
                <c:pt idx="5">
                  <c:v>(F) Costruzioni</c:v>
                </c:pt>
                <c:pt idx="6">
                  <c:v>(G) Commercio all'ingrosso e al dettaglio; riparazione di aut… </c:v>
                </c:pt>
                <c:pt idx="7">
                  <c:v> (H) Trasporto e magazzinaggio </c:v>
                </c:pt>
                <c:pt idx="8">
                  <c:v>(I) Attività dei servizi di alloggio e di ristorazione </c:v>
                </c:pt>
                <c:pt idx="9">
                  <c:v> (J) Servizi di informazione e comunicazione</c:v>
                </c:pt>
                <c:pt idx="10">
                  <c:v>(K) Attività finanziarie e assicurative </c:v>
                </c:pt>
                <c:pt idx="11">
                  <c:v>(L) Attività immobiliari</c:v>
                </c:pt>
                <c:pt idx="12">
                  <c:v>(M) Attività professionali, scientifiche e tecniche</c:v>
                </c:pt>
                <c:pt idx="13">
                  <c:v>(N)  Noleggio, agenzie di viaggio, servizi di supporto alle imp.</c:v>
                </c:pt>
                <c:pt idx="14">
                  <c:v>(O) Amministrazione pubblica e difesa; assicurazione sociale.</c:v>
                </c:pt>
                <c:pt idx="15">
                  <c:v>(P) Istruzione</c:v>
                </c:pt>
                <c:pt idx="16">
                  <c:v>(Q) Sanità e assistenza sociale </c:v>
                </c:pt>
                <c:pt idx="17">
                  <c:v>(R) Attività artistiche, sportive, di intrattenimento e diver… /</c:v>
                </c:pt>
                <c:pt idx="18">
                  <c:v>(S) Altre attività di servizi </c:v>
                </c:pt>
                <c:pt idx="19">
                  <c:v>(T) Attività di famiglie e convivenze come datori di lavoro</c:v>
                </c:pt>
                <c:pt idx="20">
                  <c:v>(U) Organizzazioni e organismi extraterritoriali </c:v>
                </c:pt>
                <c:pt idx="21">
                  <c:v>(X) Imprese non classificate</c:v>
                </c:pt>
                <c:pt idx="22">
                  <c:v>TASSO DI FEMMINILIZZAZIONE</c:v>
                </c:pt>
              </c:strCache>
            </c:strRef>
          </c:cat>
          <c:val>
            <c:numRef>
              <c:f>Dati!$R$264:$R$286</c:f>
              <c:numCache>
                <c:formatCode>0.0%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101775232"/>
        <c:axId val="101776768"/>
      </c:barChart>
      <c:catAx>
        <c:axId val="101775232"/>
        <c:scaling>
          <c:orientation val="maxMin"/>
        </c:scaling>
        <c:delete val="0"/>
        <c:axPos val="l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it-IT"/>
          </a:p>
        </c:txPr>
        <c:crossAx val="101776768"/>
        <c:crosses val="autoZero"/>
        <c:auto val="1"/>
        <c:lblAlgn val="ctr"/>
        <c:lblOffset val="100"/>
        <c:noMultiLvlLbl val="0"/>
      </c:catAx>
      <c:valAx>
        <c:axId val="101776768"/>
        <c:scaling>
          <c:orientation val="minMax"/>
        </c:scaling>
        <c:delete val="0"/>
        <c:axPos val="t"/>
        <c:majorGridlines/>
        <c:numFmt formatCode="0%" sourceLinked="0"/>
        <c:majorTickMark val="out"/>
        <c:minorTickMark val="none"/>
        <c:tickLblPos val="nextTo"/>
        <c:crossAx val="10177523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Dati!$X$263</c:f>
          <c:strCache>
            <c:ptCount val="1"/>
            <c:pt idx="0">
              <c:v>INCIDENZA IMPRESE FEMMINILI PER SETTORE -  ()</c:v>
            </c:pt>
          </c:strCache>
        </c:strRef>
      </c:tx>
      <c:overlay val="0"/>
      <c:txPr>
        <a:bodyPr/>
        <a:lstStyle/>
        <a:p>
          <a:pPr>
            <a:defRPr sz="1050" b="0">
              <a:solidFill>
                <a:srgbClr val="8A7972"/>
              </a:solidFill>
            </a:defRPr>
          </a:pPr>
          <a:endParaRPr lang="it-IT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2">
                <a:lumMod val="60000"/>
                <a:lumOff val="40000"/>
              </a:schemeClr>
            </a:solidFill>
          </c:spPr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</c:dPt>
          <c:dPt>
            <c:idx val="4"/>
            <c:invertIfNegative val="0"/>
            <c:bubble3D val="0"/>
          </c:dPt>
          <c:dPt>
            <c:idx val="5"/>
            <c:invertIfNegative val="0"/>
            <c:bubble3D val="0"/>
          </c:dPt>
          <c:dPt>
            <c:idx val="6"/>
            <c:invertIfNegative val="0"/>
            <c:bubble3D val="0"/>
          </c:dPt>
          <c:dPt>
            <c:idx val="7"/>
            <c:invertIfNegative val="0"/>
            <c:bubble3D val="0"/>
          </c:dPt>
          <c:dPt>
            <c:idx val="8"/>
            <c:invertIfNegative val="0"/>
            <c:bubble3D val="0"/>
          </c:dPt>
          <c:dPt>
            <c:idx val="9"/>
            <c:invertIfNegative val="0"/>
            <c:bubble3D val="0"/>
          </c:dPt>
          <c:dPt>
            <c:idx val="10"/>
            <c:invertIfNegative val="0"/>
            <c:bubble3D val="0"/>
          </c:dPt>
          <c:dPt>
            <c:idx val="11"/>
            <c:invertIfNegative val="0"/>
            <c:bubble3D val="0"/>
          </c:dPt>
          <c:dPt>
            <c:idx val="12"/>
            <c:invertIfNegative val="0"/>
            <c:bubble3D val="0"/>
          </c:dPt>
          <c:dPt>
            <c:idx val="13"/>
            <c:invertIfNegative val="0"/>
            <c:bubble3D val="0"/>
          </c:dPt>
          <c:dPt>
            <c:idx val="14"/>
            <c:invertIfNegative val="0"/>
            <c:bubble3D val="0"/>
          </c:dPt>
          <c:dPt>
            <c:idx val="15"/>
            <c:invertIfNegative val="0"/>
            <c:bubble3D val="0"/>
          </c:dPt>
          <c:dPt>
            <c:idx val="16"/>
            <c:invertIfNegative val="0"/>
            <c:bubble3D val="0"/>
          </c:dPt>
          <c:dPt>
            <c:idx val="17"/>
            <c:invertIfNegative val="0"/>
            <c:bubble3D val="0"/>
          </c:dPt>
          <c:dPt>
            <c:idx val="18"/>
            <c:invertIfNegative val="0"/>
            <c:bubble3D val="0"/>
          </c:dPt>
          <c:dPt>
            <c:idx val="19"/>
            <c:invertIfNegative val="0"/>
            <c:bubble3D val="0"/>
          </c:dPt>
          <c:dPt>
            <c:idx val="20"/>
            <c:invertIfNegative val="0"/>
            <c:bubble3D val="0"/>
          </c:dPt>
          <c:dPt>
            <c:idx val="22"/>
            <c:invertIfNegative val="0"/>
            <c:bubble3D val="0"/>
            <c:spPr>
              <a:solidFill>
                <a:srgbClr val="B1291C"/>
              </a:solidFill>
            </c:spPr>
          </c:dPt>
          <c:dLbls>
            <c:dLbl>
              <c:idx val="11"/>
              <c:spPr/>
              <c:txPr>
                <a:bodyPr/>
                <a:lstStyle/>
                <a:p>
                  <a:pPr>
                    <a:defRPr>
                      <a:solidFill>
                        <a:srgbClr val="B1291C"/>
                      </a:solidFill>
                    </a:defRPr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Dati!$J$264:$J$286</c:f>
              <c:strCache>
                <c:ptCount val="23"/>
                <c:pt idx="0">
                  <c:v>(A) Agricoltura, silvicoltura pesca</c:v>
                </c:pt>
                <c:pt idx="1">
                  <c:v>(B) Estrazione di minerali da cave e miniere </c:v>
                </c:pt>
                <c:pt idx="2">
                  <c:v>(C) Attività manifatturiere </c:v>
                </c:pt>
                <c:pt idx="3">
                  <c:v>(D) Fornitura di energia elettrica, gas, vapore e aria condiz. </c:v>
                </c:pt>
                <c:pt idx="4">
                  <c:v>(E) Fornitura di acqua; reti fognarie, attività di gestione d… </c:v>
                </c:pt>
                <c:pt idx="5">
                  <c:v>(F) Costruzioni</c:v>
                </c:pt>
                <c:pt idx="6">
                  <c:v>(G) Commercio all'ingrosso e al dettaglio; riparazione di aut… </c:v>
                </c:pt>
                <c:pt idx="7">
                  <c:v> (H) Trasporto e magazzinaggio </c:v>
                </c:pt>
                <c:pt idx="8">
                  <c:v>(I) Attività dei servizi di alloggio e di ristorazione </c:v>
                </c:pt>
                <c:pt idx="9">
                  <c:v> (J) Servizi di informazione e comunicazione</c:v>
                </c:pt>
                <c:pt idx="10">
                  <c:v>(K) Attività finanziarie e assicurative </c:v>
                </c:pt>
                <c:pt idx="11">
                  <c:v>(L) Attività immobiliari</c:v>
                </c:pt>
                <c:pt idx="12">
                  <c:v>(M) Attività professionali, scientifiche e tecniche</c:v>
                </c:pt>
                <c:pt idx="13">
                  <c:v>(N)  Noleggio, agenzie di viaggio, servizi di supporto alle imp.</c:v>
                </c:pt>
                <c:pt idx="14">
                  <c:v>(O) Amministrazione pubblica e difesa; assicurazione sociale.</c:v>
                </c:pt>
                <c:pt idx="15">
                  <c:v>(P) Istruzione</c:v>
                </c:pt>
                <c:pt idx="16">
                  <c:v>(Q) Sanità e assistenza sociale </c:v>
                </c:pt>
                <c:pt idx="17">
                  <c:v>(R) Attività artistiche, sportive, di intrattenimento e diver… /</c:v>
                </c:pt>
                <c:pt idx="18">
                  <c:v>(S) Altre attività di servizi </c:v>
                </c:pt>
                <c:pt idx="19">
                  <c:v>(T) Attività di famiglie e convivenze come datori di lavoro</c:v>
                </c:pt>
                <c:pt idx="20">
                  <c:v>(U) Organizzazioni e organismi extraterritoriali </c:v>
                </c:pt>
                <c:pt idx="21">
                  <c:v>(X) Imprese non classificate</c:v>
                </c:pt>
                <c:pt idx="22">
                  <c:v>TASSO DI FEMMINILIZZAZIONE</c:v>
                </c:pt>
              </c:strCache>
            </c:strRef>
          </c:cat>
          <c:val>
            <c:numRef>
              <c:f>Dati!$Y$264:$Y$286</c:f>
              <c:numCache>
                <c:formatCode>0.0%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101802368"/>
        <c:axId val="101803904"/>
      </c:barChart>
      <c:catAx>
        <c:axId val="101802368"/>
        <c:scaling>
          <c:orientation val="maxMin"/>
        </c:scaling>
        <c:delete val="0"/>
        <c:axPos val="l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it-IT"/>
          </a:p>
        </c:txPr>
        <c:crossAx val="101803904"/>
        <c:crosses val="autoZero"/>
        <c:auto val="1"/>
        <c:lblAlgn val="ctr"/>
        <c:lblOffset val="100"/>
        <c:noMultiLvlLbl val="0"/>
      </c:catAx>
      <c:valAx>
        <c:axId val="101803904"/>
        <c:scaling>
          <c:orientation val="minMax"/>
        </c:scaling>
        <c:delete val="0"/>
        <c:axPos val="t"/>
        <c:majorGridlines/>
        <c:numFmt formatCode="0%" sourceLinked="0"/>
        <c:majorTickMark val="out"/>
        <c:minorTickMark val="none"/>
        <c:tickLblPos val="nextTo"/>
        <c:crossAx val="10180236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strRef>
          <c:f>Dati!$J$245</c:f>
          <c:strCache>
            <c:ptCount val="1"/>
            <c:pt idx="0">
              <c:v>INCIDENZA DELLA FORMA GIURIDICA SOCIETARIA TRA LE IMPRESE FEMMINILI -  ()</c:v>
            </c:pt>
          </c:strCache>
        </c:strRef>
      </c:tx>
      <c:layout/>
      <c:overlay val="0"/>
      <c:txPr>
        <a:bodyPr/>
        <a:lstStyle/>
        <a:p>
          <a:pPr>
            <a:defRPr sz="1050" b="0">
              <a:solidFill>
                <a:srgbClr val="8A7972"/>
              </a:solidFill>
            </a:defRPr>
          </a:pPr>
          <a:endParaRPr lang="it-IT"/>
        </a:p>
      </c:txPr>
    </c:title>
    <c:autoTitleDeleted val="0"/>
    <c:plotArea>
      <c:layout/>
      <c:areaChart>
        <c:grouping val="percentStacked"/>
        <c:varyColors val="0"/>
        <c:ser>
          <c:idx val="0"/>
          <c:order val="0"/>
          <c:tx>
            <c:strRef>
              <c:f>Dati!$J$246</c:f>
              <c:strCache>
                <c:ptCount val="1"/>
                <c:pt idx="0">
                  <c:v>Società (di capitali e di persone)</c:v>
                </c:pt>
              </c:strCache>
            </c:strRef>
          </c:tx>
          <c:spPr>
            <a:ln w="9525">
              <a:solidFill>
                <a:schemeClr val="accent1"/>
              </a:solidFill>
            </a:ln>
          </c:spPr>
          <c:dLbls>
            <c:dLbl>
              <c:idx val="0"/>
              <c:layout>
                <c:manualLayout>
                  <c:x val="6.3558724192514113E-2"/>
                  <c:y val="-0.20045448235437219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5.5590079589347184E-3"/>
                  <c:y val="-0.2373734539450631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3.3532194410118572E-2"/>
                  <c:y val="-0.2118068748041545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2.7777777777777779E-3"/>
                  <c:y val="-0.13069211665525621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8.3333333333333332E-3"/>
                  <c:y val="-0.11595588032198108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3.0555555555555555E-2"/>
                  <c:y val="-0.13576768706361075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50"/>
                </a:pPr>
                <a:endParaRPr lang="it-IT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</c:dLbls>
          <c:cat>
            <c:strRef>
              <c:f>Dati!$K$245:$M$245</c:f>
              <c:strCache>
                <c:ptCount val="1"/>
                <c:pt idx="0">
                  <c:v>0</c:v>
                </c:pt>
              </c:strCache>
            </c:strRef>
          </c:cat>
          <c:val>
            <c:numRef>
              <c:f>Dati!$K$246:$M$246</c:f>
              <c:numCache>
                <c:formatCode>0.0%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1"/>
          <c:order val="1"/>
          <c:tx>
            <c:strRef>
              <c:f>Dati!$J$247</c:f>
              <c:strCache>
                <c:ptCount val="1"/>
                <c:pt idx="0">
                  <c:v>Imprese individuali e altre forme giuridiche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</c:spPr>
          <c:cat>
            <c:strRef>
              <c:f>Dati!$K$245:$M$245</c:f>
              <c:strCache>
                <c:ptCount val="1"/>
                <c:pt idx="0">
                  <c:v>0</c:v>
                </c:pt>
              </c:strCache>
            </c:strRef>
          </c:cat>
          <c:val>
            <c:numRef>
              <c:f>Dati!$K$247:$M$247</c:f>
              <c:numCache>
                <c:formatCode>0.0%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3155968"/>
        <c:axId val="103174144"/>
      </c:areaChart>
      <c:catAx>
        <c:axId val="103155968"/>
        <c:scaling>
          <c:orientation val="minMax"/>
        </c:scaling>
        <c:delete val="1"/>
        <c:axPos val="b"/>
        <c:numFmt formatCode="#.#00%" sourceLinked="1"/>
        <c:majorTickMark val="out"/>
        <c:minorTickMark val="none"/>
        <c:tickLblPos val="nextTo"/>
        <c:crossAx val="103174144"/>
        <c:crosses val="autoZero"/>
        <c:auto val="1"/>
        <c:lblAlgn val="ctr"/>
        <c:lblOffset val="100"/>
        <c:noMultiLvlLbl val="0"/>
      </c:catAx>
      <c:valAx>
        <c:axId val="103174144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03155968"/>
        <c:crosses val="autoZero"/>
        <c:crossBetween val="midCat"/>
        <c:majorUnit val="0.2"/>
      </c:valAx>
    </c:plotArea>
    <c:legend>
      <c:legendPos val="b"/>
      <c:layout>
        <c:manualLayout>
          <c:xMode val="edge"/>
          <c:yMode val="edge"/>
          <c:x val="1.4047626785330702E-2"/>
          <c:y val="0.89218033116581985"/>
          <c:w val="0.94968241469816272"/>
          <c:h val="9.7092097968184451E-2"/>
        </c:manualLayout>
      </c:layout>
      <c:overlay val="0"/>
    </c:legend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Dati!$J$341</c:f>
          <c:strCache>
            <c:ptCount val="1"/>
            <c:pt idx="0">
              <c:v>DISTRIBUZIONE DELLE IMPRENDITRICI PER CARICA RICOPERTA</c:v>
            </c:pt>
          </c:strCache>
        </c:strRef>
      </c:tx>
      <c:layout/>
      <c:overlay val="1"/>
      <c:txPr>
        <a:bodyPr/>
        <a:lstStyle/>
        <a:p>
          <a:pPr>
            <a:defRPr sz="1050" b="0">
              <a:solidFill>
                <a:srgbClr val="8A7972"/>
              </a:solidFill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18480861767279091"/>
          <c:y val="0.22512987132850795"/>
          <c:w val="0.75635804899387582"/>
          <c:h val="0.57683580976681714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Dati!$J$342</c:f>
              <c:strCache>
                <c:ptCount val="1"/>
                <c:pt idx="0">
                  <c:v> titolare </c:v>
                </c:pt>
              </c:strCache>
            </c:strRef>
          </c:tx>
          <c:invertIfNegative val="0"/>
          <c:cat>
            <c:strRef>
              <c:f>Dati!$K$341:$M$341</c:f>
              <c:strCache>
                <c:ptCount val="1"/>
                <c:pt idx="0">
                  <c:v>0</c:v>
                </c:pt>
              </c:strCache>
            </c:strRef>
          </c:cat>
          <c:val>
            <c:numRef>
              <c:f>Dati!$K$342:$M$342</c:f>
              <c:numCache>
                <c:formatCode>0.0%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1"/>
          <c:order val="1"/>
          <c:tx>
            <c:strRef>
              <c:f>Dati!$J$343</c:f>
              <c:strCache>
                <c:ptCount val="1"/>
                <c:pt idx="0">
                  <c:v> socio di capitale</c:v>
                </c:pt>
              </c:strCache>
            </c:strRef>
          </c:tx>
          <c:invertIfNegative val="0"/>
          <c:cat>
            <c:strRef>
              <c:f>Dati!$K$341:$M$341</c:f>
              <c:strCache>
                <c:ptCount val="1"/>
                <c:pt idx="0">
                  <c:v>0</c:v>
                </c:pt>
              </c:strCache>
            </c:strRef>
          </c:cat>
          <c:val>
            <c:numRef>
              <c:f>Dati!$K$343:$M$343</c:f>
              <c:numCache>
                <c:formatCode>0.0%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2"/>
          <c:order val="2"/>
          <c:tx>
            <c:strRef>
              <c:f>Dati!$J$344</c:f>
              <c:strCache>
                <c:ptCount val="1"/>
                <c:pt idx="0">
                  <c:v> socio</c:v>
                </c:pt>
              </c:strCache>
            </c:strRef>
          </c:tx>
          <c:invertIfNegative val="0"/>
          <c:cat>
            <c:strRef>
              <c:f>Dati!$K$341:$M$341</c:f>
              <c:strCache>
                <c:ptCount val="1"/>
                <c:pt idx="0">
                  <c:v>0</c:v>
                </c:pt>
              </c:strCache>
            </c:strRef>
          </c:cat>
          <c:val>
            <c:numRef>
              <c:f>Dati!$K$344:$M$344</c:f>
              <c:numCache>
                <c:formatCode>0.0%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3"/>
          <c:order val="3"/>
          <c:tx>
            <c:strRef>
              <c:f>Dati!$J$345</c:f>
              <c:strCache>
                <c:ptCount val="1"/>
                <c:pt idx="0">
                  <c:v> amministratore</c:v>
                </c:pt>
              </c:strCache>
            </c:strRef>
          </c:tx>
          <c:invertIfNegative val="0"/>
          <c:cat>
            <c:strRef>
              <c:f>Dati!$K$341:$M$341</c:f>
              <c:strCache>
                <c:ptCount val="1"/>
                <c:pt idx="0">
                  <c:v>0</c:v>
                </c:pt>
              </c:strCache>
            </c:strRef>
          </c:cat>
          <c:val>
            <c:numRef>
              <c:f>Dati!$K$345:$M$345</c:f>
              <c:numCache>
                <c:formatCode>0.0%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4"/>
          <c:order val="4"/>
          <c:tx>
            <c:strRef>
              <c:f>Dati!$J$346</c:f>
              <c:strCache>
                <c:ptCount val="1"/>
                <c:pt idx="0">
                  <c:v>Altre cariche in impresa </c:v>
                </c:pt>
              </c:strCache>
            </c:strRef>
          </c:tx>
          <c:invertIfNegative val="0"/>
          <c:cat>
            <c:strRef>
              <c:f>Dati!$K$341:$M$341</c:f>
              <c:strCache>
                <c:ptCount val="1"/>
                <c:pt idx="0">
                  <c:v>0</c:v>
                </c:pt>
              </c:strCache>
            </c:strRef>
          </c:cat>
          <c:val>
            <c:numRef>
              <c:f>Dati!$K$346:$M$346</c:f>
              <c:numCache>
                <c:formatCode>0.0%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80"/>
        <c:overlap val="100"/>
        <c:axId val="103294464"/>
        <c:axId val="103296000"/>
      </c:barChart>
      <c:catAx>
        <c:axId val="103294464"/>
        <c:scaling>
          <c:orientation val="maxMin"/>
        </c:scaling>
        <c:delete val="0"/>
        <c:axPos val="l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rgbClr val="B1291C"/>
                </a:solidFill>
              </a:defRPr>
            </a:pPr>
            <a:endParaRPr lang="it-IT"/>
          </a:p>
        </c:txPr>
        <c:crossAx val="103296000"/>
        <c:crosses val="autoZero"/>
        <c:auto val="1"/>
        <c:lblAlgn val="ctr"/>
        <c:lblOffset val="100"/>
        <c:noMultiLvlLbl val="0"/>
      </c:catAx>
      <c:valAx>
        <c:axId val="103296000"/>
        <c:scaling>
          <c:orientation val="minMax"/>
        </c:scaling>
        <c:delete val="0"/>
        <c:axPos val="t"/>
        <c:majorGridlines/>
        <c:numFmt formatCode="0%" sourceLinked="1"/>
        <c:majorTickMark val="out"/>
        <c:minorTickMark val="none"/>
        <c:tickLblPos val="nextTo"/>
        <c:crossAx val="10329446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5.7152668416447956E-2"/>
          <c:y val="0.81649649066851293"/>
          <c:w val="0.90236132983377082"/>
          <c:h val="0.1604448683629999"/>
        </c:manualLayout>
      </c:layout>
      <c:overlay val="0"/>
    </c:legend>
    <c:plotVisOnly val="1"/>
    <c:dispBlanksAs val="gap"/>
    <c:showDLblsOverMax val="0"/>
  </c:chart>
  <c:spPr>
    <a:ln>
      <a:solidFill>
        <a:srgbClr val="8A7972"/>
      </a:solidFill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Dati!$J$318</c:f>
          <c:strCache>
            <c:ptCount val="1"/>
            <c:pt idx="0">
              <c:v>DISTRIBUZIONE DELLE IMPRENDITRICI PER CLASSI DI ETA' - 0 - </c:v>
            </c:pt>
          </c:strCache>
        </c:strRef>
      </c:tx>
      <c:layout/>
      <c:overlay val="0"/>
      <c:txPr>
        <a:bodyPr/>
        <a:lstStyle/>
        <a:p>
          <a:pPr>
            <a:defRPr sz="1100" b="0">
              <a:solidFill>
                <a:srgbClr val="8A7972"/>
              </a:solidFill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26248333333333335"/>
          <c:y val="0.19499416739574219"/>
          <c:w val="0.39970357142857144"/>
          <c:h val="0.7343635170603674"/>
        </c:manualLayout>
      </c:layout>
      <c:doughnutChart>
        <c:varyColors val="1"/>
        <c:ser>
          <c:idx val="0"/>
          <c:order val="0"/>
          <c:tx>
            <c:strRef>
              <c:f>Dati!$K$318</c:f>
              <c:strCache>
                <c:ptCount val="1"/>
                <c:pt idx="0">
                  <c:v>0</c:v>
                </c:pt>
              </c:strCache>
            </c:strRef>
          </c:tx>
          <c:dLbls>
            <c:dLbl>
              <c:idx val="0"/>
              <c:layout>
                <c:manualLayout>
                  <c:x val="2.5198412698412696E-3"/>
                  <c:y val="-1.85185185185185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2.5198412698412696E-3"/>
                  <c:y val="-4.629629629629629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9.3234126984126989E-2"/>
                  <c:y val="-5.55555555555555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Dati!$J$319:$J$324</c:f>
              <c:strCache>
                <c:ptCount val="6"/>
                <c:pt idx="0">
                  <c:v>&lt; 29 </c:v>
                </c:pt>
                <c:pt idx="1">
                  <c:v>30-49 </c:v>
                </c:pt>
                <c:pt idx="2">
                  <c:v>50 -69</c:v>
                </c:pt>
                <c:pt idx="3">
                  <c:v>&gt;70</c:v>
                </c:pt>
                <c:pt idx="4">
                  <c:v>età n.c.</c:v>
                </c:pt>
                <c:pt idx="5">
                  <c:v>TOT.</c:v>
                </c:pt>
              </c:strCache>
            </c:strRef>
          </c:cat>
          <c:val>
            <c:numRef>
              <c:f>Dati!$K$319:$K$323</c:f>
              <c:numCache>
                <c:formatCode>0.0%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0.00%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>
        <c:manualLayout>
          <c:xMode val="edge"/>
          <c:yMode val="edge"/>
          <c:x val="0.78607896825396828"/>
          <c:y val="0.35056794983960338"/>
          <c:w val="0.11816706349206349"/>
          <c:h val="0.41858595800524934"/>
        </c:manualLayout>
      </c:layout>
      <c:overlay val="0"/>
    </c:legend>
    <c:plotVisOnly val="1"/>
    <c:dispBlanksAs val="gap"/>
    <c:showDLblsOverMax val="0"/>
  </c:chart>
  <c:spPr>
    <a:ln>
      <a:solidFill>
        <a:srgbClr val="8A7972"/>
      </a:solidFill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Dati!$P$318</c:f>
          <c:strCache>
            <c:ptCount val="1"/>
            <c:pt idx="0">
              <c:v>DISTRIBUZIONE DELLE IMPRENDITRICI PER CLASSI DI ETA' -  - </c:v>
            </c:pt>
          </c:strCache>
        </c:strRef>
      </c:tx>
      <c:overlay val="0"/>
      <c:txPr>
        <a:bodyPr/>
        <a:lstStyle/>
        <a:p>
          <a:pPr>
            <a:defRPr sz="1100" b="0">
              <a:solidFill>
                <a:srgbClr val="8A7972"/>
              </a:solidFill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26248333333333335"/>
          <c:y val="0.19499416739574219"/>
          <c:w val="0.39970357142857144"/>
          <c:h val="0.7343635170603674"/>
        </c:manualLayout>
      </c:layout>
      <c:doughnutChart>
        <c:varyColors val="1"/>
        <c:ser>
          <c:idx val="0"/>
          <c:order val="0"/>
          <c:tx>
            <c:strRef>
              <c:f>Dati!$Q$318</c:f>
              <c:strCache>
                <c:ptCount val="1"/>
              </c:strCache>
            </c:strRef>
          </c:tx>
          <c:dLbls>
            <c:dLbl>
              <c:idx val="0"/>
              <c:layout>
                <c:manualLayout>
                  <c:x val="2.5198412698412696E-3"/>
                  <c:y val="-1.85185185185185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5.0396825396825393E-3"/>
                  <c:y val="-1.85185185185185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9.3234126984126989E-2"/>
                  <c:y val="-5.55555555555555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Dati!$J$319:$J$324</c:f>
              <c:strCache>
                <c:ptCount val="6"/>
                <c:pt idx="0">
                  <c:v>&lt; 29 </c:v>
                </c:pt>
                <c:pt idx="1">
                  <c:v>30-49 </c:v>
                </c:pt>
                <c:pt idx="2">
                  <c:v>50 -69</c:v>
                </c:pt>
                <c:pt idx="3">
                  <c:v>&gt;70</c:v>
                </c:pt>
                <c:pt idx="4">
                  <c:v>età n.c.</c:v>
                </c:pt>
                <c:pt idx="5">
                  <c:v>TOT.</c:v>
                </c:pt>
              </c:strCache>
            </c:strRef>
          </c:cat>
          <c:val>
            <c:numRef>
              <c:f>Dati!$Q$319:$Q$323</c:f>
              <c:numCache>
                <c:formatCode>0.0%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0.00%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>
        <c:manualLayout>
          <c:xMode val="edge"/>
          <c:yMode val="edge"/>
          <c:x val="0.78607896825396828"/>
          <c:y val="0.35056794983960338"/>
          <c:w val="0.11816706349206349"/>
          <c:h val="0.41858595800524934"/>
        </c:manualLayout>
      </c:layout>
      <c:overlay val="0"/>
    </c:legend>
    <c:plotVisOnly val="1"/>
    <c:dispBlanksAs val="gap"/>
    <c:showDLblsOverMax val="0"/>
  </c:chart>
  <c:spPr>
    <a:ln>
      <a:solidFill>
        <a:srgbClr val="8A7972"/>
      </a:solidFill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Dati!$V$318</c:f>
          <c:strCache>
            <c:ptCount val="1"/>
            <c:pt idx="0">
              <c:v>DISTRIBUZIONE DELLE IMPRENDITRICI PER CLASSI DI ETA' -  - </c:v>
            </c:pt>
          </c:strCache>
        </c:strRef>
      </c:tx>
      <c:overlay val="0"/>
      <c:txPr>
        <a:bodyPr/>
        <a:lstStyle/>
        <a:p>
          <a:pPr>
            <a:defRPr sz="1100" b="0">
              <a:solidFill>
                <a:srgbClr val="8A7972"/>
              </a:solidFill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26248333333333335"/>
          <c:y val="0.19499416739574219"/>
          <c:w val="0.39970357142857144"/>
          <c:h val="0.7343635170603674"/>
        </c:manualLayout>
      </c:layout>
      <c:doughnutChart>
        <c:varyColors val="1"/>
        <c:ser>
          <c:idx val="0"/>
          <c:order val="0"/>
          <c:tx>
            <c:strRef>
              <c:f>Dati!$W$318</c:f>
              <c:strCache>
                <c:ptCount val="1"/>
              </c:strCache>
            </c:strRef>
          </c:tx>
          <c:dLbls>
            <c:dLbl>
              <c:idx val="0"/>
              <c:layout>
                <c:manualLayout>
                  <c:x val="2.5198412698412696E-3"/>
                  <c:y val="-1.85185185185185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1.0079365079365033E-2"/>
                  <c:y val="-4.16666666666666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9.3234126984126989E-2"/>
                  <c:y val="-5.55555555555555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Dati!$J$319:$J$324</c:f>
              <c:strCache>
                <c:ptCount val="6"/>
                <c:pt idx="0">
                  <c:v>&lt; 29 </c:v>
                </c:pt>
                <c:pt idx="1">
                  <c:v>30-49 </c:v>
                </c:pt>
                <c:pt idx="2">
                  <c:v>50 -69</c:v>
                </c:pt>
                <c:pt idx="3">
                  <c:v>&gt;70</c:v>
                </c:pt>
                <c:pt idx="4">
                  <c:v>età n.c.</c:v>
                </c:pt>
                <c:pt idx="5">
                  <c:v>TOT.</c:v>
                </c:pt>
              </c:strCache>
            </c:strRef>
          </c:cat>
          <c:val>
            <c:numRef>
              <c:f>Dati!$W$319:$W$323</c:f>
              <c:numCache>
                <c:formatCode>0.0%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0.00%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>
        <c:manualLayout>
          <c:xMode val="edge"/>
          <c:yMode val="edge"/>
          <c:x val="0.78607896825396828"/>
          <c:y val="0.35056794983960338"/>
          <c:w val="0.11816706349206349"/>
          <c:h val="0.41858595800524934"/>
        </c:manualLayout>
      </c:layout>
      <c:overlay val="0"/>
    </c:legend>
    <c:plotVisOnly val="1"/>
    <c:dispBlanksAs val="gap"/>
    <c:showDLblsOverMax val="0"/>
  </c:chart>
  <c:spPr>
    <a:ln>
      <a:solidFill>
        <a:srgbClr val="8A7972"/>
      </a:solidFill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Dati!$Q$299</c:f>
          <c:strCache>
            <c:ptCount val="1"/>
            <c:pt idx="0">
              <c:v>COMPOSIZIONE DELLE IMPRESE NON FEMMINILI PER SETTORE - (aggregrazioni) </c:v>
            </c:pt>
          </c:strCache>
        </c:strRef>
      </c:tx>
      <c:overlay val="1"/>
      <c:txPr>
        <a:bodyPr/>
        <a:lstStyle/>
        <a:p>
          <a:pPr>
            <a:defRPr sz="1000" b="0">
              <a:solidFill>
                <a:srgbClr val="8A7972"/>
              </a:solidFill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15463280410823854"/>
          <c:y val="0.23066239316239318"/>
          <c:w val="0.78947718253968258"/>
          <c:h val="0.49887286324786323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Dati!$Q$300</c:f>
              <c:strCache>
                <c:ptCount val="1"/>
                <c:pt idx="0">
                  <c:v>Agricoltura, silvicoltura e pesca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Dati!$R$299:$T$299</c:f>
              <c:strCache>
                <c:ptCount val="1"/>
                <c:pt idx="0">
                  <c:v>0</c:v>
                </c:pt>
              </c:strCache>
            </c:strRef>
          </c:cat>
          <c:val>
            <c:numRef>
              <c:f>Dati!$R$300:$T$300</c:f>
              <c:numCache>
                <c:formatCode>0.0%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1"/>
          <c:order val="1"/>
          <c:tx>
            <c:strRef>
              <c:f>Dati!$Q$301</c:f>
              <c:strCache>
                <c:ptCount val="1"/>
                <c:pt idx="0">
                  <c:v>Industria escluse costruzioni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sz="800"/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Dati!$R$299:$T$299</c:f>
              <c:strCache>
                <c:ptCount val="1"/>
                <c:pt idx="0">
                  <c:v>0</c:v>
                </c:pt>
              </c:strCache>
            </c:strRef>
          </c:cat>
          <c:val>
            <c:numRef>
              <c:f>Dati!$R$301:$T$301</c:f>
              <c:numCache>
                <c:formatCode>0.0%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2"/>
          <c:order val="2"/>
          <c:tx>
            <c:strRef>
              <c:f>Dati!$Q$302</c:f>
              <c:strCache>
                <c:ptCount val="1"/>
                <c:pt idx="0">
                  <c:v>Costruzioni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sz="800"/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Dati!$R$299:$T$299</c:f>
              <c:strCache>
                <c:ptCount val="1"/>
                <c:pt idx="0">
                  <c:v>0</c:v>
                </c:pt>
              </c:strCache>
            </c:strRef>
          </c:cat>
          <c:val>
            <c:numRef>
              <c:f>Dati!$R$302:$T$302</c:f>
              <c:numCache>
                <c:formatCode>0.0%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3"/>
          <c:order val="3"/>
          <c:tx>
            <c:strRef>
              <c:f>Dati!$Q$303</c:f>
              <c:strCache>
                <c:ptCount val="1"/>
                <c:pt idx="0">
                  <c:v>Commercio, alberghi e ristoranti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Dati!$R$299:$T$299</c:f>
              <c:strCache>
                <c:ptCount val="1"/>
                <c:pt idx="0">
                  <c:v>0</c:v>
                </c:pt>
              </c:strCache>
            </c:strRef>
          </c:cat>
          <c:val>
            <c:numRef>
              <c:f>Dati!$R$303:$T$303</c:f>
              <c:numCache>
                <c:formatCode>0.0%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4"/>
          <c:order val="4"/>
          <c:tx>
            <c:strRef>
              <c:f>Dati!$Q$304</c:f>
              <c:strCache>
                <c:ptCount val="1"/>
                <c:pt idx="0">
                  <c:v>Altre attività dei servizi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sz="800"/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Dati!$R$299:$T$299</c:f>
              <c:strCache>
                <c:ptCount val="1"/>
                <c:pt idx="0">
                  <c:v>0</c:v>
                </c:pt>
              </c:strCache>
            </c:strRef>
          </c:cat>
          <c:val>
            <c:numRef>
              <c:f>Dati!$R$304:$T$304</c:f>
              <c:numCache>
                <c:formatCode>0.0%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5"/>
          <c:order val="5"/>
          <c:tx>
            <c:strRef>
              <c:f>Dati!$Q$305</c:f>
              <c:strCache>
                <c:ptCount val="1"/>
                <c:pt idx="0">
                  <c:v>Non classificate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sz="800"/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Dati!$R$299:$T$299</c:f>
              <c:strCache>
                <c:ptCount val="1"/>
                <c:pt idx="0">
                  <c:v>0</c:v>
                </c:pt>
              </c:strCache>
            </c:strRef>
          </c:cat>
          <c:val>
            <c:numRef>
              <c:f>Dati!$R$305:$T$305</c:f>
              <c:numCache>
                <c:formatCode>0.0%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80"/>
        <c:overlap val="100"/>
        <c:axId val="105092992"/>
        <c:axId val="105094528"/>
      </c:barChart>
      <c:catAx>
        <c:axId val="105092992"/>
        <c:scaling>
          <c:orientation val="maxMin"/>
        </c:scaling>
        <c:delete val="0"/>
        <c:axPos val="l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rgbClr val="B1291C"/>
                </a:solidFill>
              </a:defRPr>
            </a:pPr>
            <a:endParaRPr lang="it-IT"/>
          </a:p>
        </c:txPr>
        <c:crossAx val="105094528"/>
        <c:crosses val="autoZero"/>
        <c:auto val="1"/>
        <c:lblAlgn val="ctr"/>
        <c:lblOffset val="100"/>
        <c:noMultiLvlLbl val="0"/>
      </c:catAx>
      <c:valAx>
        <c:axId val="105094528"/>
        <c:scaling>
          <c:orientation val="minMax"/>
        </c:scaling>
        <c:delete val="0"/>
        <c:axPos val="t"/>
        <c:majorGridlines/>
        <c:numFmt formatCode="0%" sourceLinked="1"/>
        <c:majorTickMark val="out"/>
        <c:minorTickMark val="none"/>
        <c:tickLblPos val="nextTo"/>
        <c:crossAx val="10509299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6.7531547619047616E-2"/>
          <c:y val="0.7704740028490028"/>
          <c:w val="0.87753611111111107"/>
          <c:h val="0.20238924501424502"/>
        </c:manualLayout>
      </c:layout>
      <c:overlay val="0"/>
    </c:legend>
    <c:plotVisOnly val="1"/>
    <c:dispBlanksAs val="gap"/>
    <c:showDLblsOverMax val="0"/>
  </c:chart>
  <c:spPr>
    <a:ln w="6350">
      <a:solidFill>
        <a:srgbClr val="8A7972"/>
      </a:solidFill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Dati!$V$299</c:f>
          <c:strCache>
            <c:ptCount val="1"/>
            <c:pt idx="0">
              <c:v>COMPOSIZIONE DELLE IMPRESE (TOTALI) PER SETTORE - (aggregrazioni) </c:v>
            </c:pt>
          </c:strCache>
        </c:strRef>
      </c:tx>
      <c:overlay val="1"/>
      <c:txPr>
        <a:bodyPr/>
        <a:lstStyle/>
        <a:p>
          <a:pPr>
            <a:defRPr sz="1000" b="0">
              <a:solidFill>
                <a:srgbClr val="8A7972"/>
              </a:solidFill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15463280410823854"/>
          <c:y val="0.23066239316239318"/>
          <c:w val="0.78947718253968258"/>
          <c:h val="0.49887286324786323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Dati!$V$300</c:f>
              <c:strCache>
                <c:ptCount val="1"/>
                <c:pt idx="0">
                  <c:v>Agricoltura, silvicoltura e pesca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Dati!$W$299:$Y$299</c:f>
              <c:strCache>
                <c:ptCount val="1"/>
                <c:pt idx="0">
                  <c:v>0</c:v>
                </c:pt>
              </c:strCache>
            </c:strRef>
          </c:cat>
          <c:val>
            <c:numRef>
              <c:f>Dati!$W$300:$Y$300</c:f>
              <c:numCache>
                <c:formatCode>0.0%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1"/>
          <c:order val="1"/>
          <c:tx>
            <c:strRef>
              <c:f>Dati!$V$301</c:f>
              <c:strCache>
                <c:ptCount val="1"/>
                <c:pt idx="0">
                  <c:v>Industria escluse costruzioni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sz="800"/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Dati!$W$299:$Y$299</c:f>
              <c:strCache>
                <c:ptCount val="1"/>
                <c:pt idx="0">
                  <c:v>0</c:v>
                </c:pt>
              </c:strCache>
            </c:strRef>
          </c:cat>
          <c:val>
            <c:numRef>
              <c:f>Dati!$W$301:$Y$301</c:f>
              <c:numCache>
                <c:formatCode>0.0%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2"/>
          <c:order val="2"/>
          <c:tx>
            <c:strRef>
              <c:f>Dati!$V$302</c:f>
              <c:strCache>
                <c:ptCount val="1"/>
                <c:pt idx="0">
                  <c:v>Costruzioni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sz="800"/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Dati!$W$299:$Y$299</c:f>
              <c:strCache>
                <c:ptCount val="1"/>
                <c:pt idx="0">
                  <c:v>0</c:v>
                </c:pt>
              </c:strCache>
            </c:strRef>
          </c:cat>
          <c:val>
            <c:numRef>
              <c:f>Dati!$W$302:$Y$302</c:f>
              <c:numCache>
                <c:formatCode>0.0%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3"/>
          <c:order val="3"/>
          <c:tx>
            <c:strRef>
              <c:f>Dati!$V$303</c:f>
              <c:strCache>
                <c:ptCount val="1"/>
                <c:pt idx="0">
                  <c:v>Commercio, alberghi e ristoranti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Dati!$W$299:$Y$299</c:f>
              <c:strCache>
                <c:ptCount val="1"/>
                <c:pt idx="0">
                  <c:v>0</c:v>
                </c:pt>
              </c:strCache>
            </c:strRef>
          </c:cat>
          <c:val>
            <c:numRef>
              <c:f>Dati!$W$303:$Y$303</c:f>
              <c:numCache>
                <c:formatCode>0.0%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4"/>
          <c:order val="4"/>
          <c:tx>
            <c:strRef>
              <c:f>Dati!$V$304</c:f>
              <c:strCache>
                <c:ptCount val="1"/>
                <c:pt idx="0">
                  <c:v>Altre attività dei servizi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sz="800"/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Dati!$W$299:$Y$299</c:f>
              <c:strCache>
                <c:ptCount val="1"/>
                <c:pt idx="0">
                  <c:v>0</c:v>
                </c:pt>
              </c:strCache>
            </c:strRef>
          </c:cat>
          <c:val>
            <c:numRef>
              <c:f>Dati!$W$304:$Y$304</c:f>
              <c:numCache>
                <c:formatCode>0.0%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5"/>
          <c:order val="5"/>
          <c:tx>
            <c:strRef>
              <c:f>Dati!$V$305</c:f>
              <c:strCache>
                <c:ptCount val="1"/>
                <c:pt idx="0">
                  <c:v>Non classificate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sz="800"/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Dati!$W$299:$Y$299</c:f>
              <c:strCache>
                <c:ptCount val="1"/>
                <c:pt idx="0">
                  <c:v>0</c:v>
                </c:pt>
              </c:strCache>
            </c:strRef>
          </c:cat>
          <c:val>
            <c:numRef>
              <c:f>Dati!$W$305:$Y$305</c:f>
              <c:numCache>
                <c:formatCode>0.0%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80"/>
        <c:overlap val="100"/>
        <c:axId val="104900864"/>
        <c:axId val="104906752"/>
      </c:barChart>
      <c:catAx>
        <c:axId val="104900864"/>
        <c:scaling>
          <c:orientation val="maxMin"/>
        </c:scaling>
        <c:delete val="0"/>
        <c:axPos val="l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rgbClr val="B1291C"/>
                </a:solidFill>
              </a:defRPr>
            </a:pPr>
            <a:endParaRPr lang="it-IT"/>
          </a:p>
        </c:txPr>
        <c:crossAx val="104906752"/>
        <c:crosses val="autoZero"/>
        <c:auto val="1"/>
        <c:lblAlgn val="ctr"/>
        <c:lblOffset val="100"/>
        <c:noMultiLvlLbl val="0"/>
      </c:catAx>
      <c:valAx>
        <c:axId val="104906752"/>
        <c:scaling>
          <c:orientation val="minMax"/>
        </c:scaling>
        <c:delete val="0"/>
        <c:axPos val="t"/>
        <c:majorGridlines/>
        <c:numFmt formatCode="0%" sourceLinked="1"/>
        <c:majorTickMark val="out"/>
        <c:minorTickMark val="none"/>
        <c:tickLblPos val="nextTo"/>
        <c:crossAx val="10490086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6.7531547619047616E-2"/>
          <c:y val="0.7704740028490028"/>
          <c:w val="0.87753611111111107"/>
          <c:h val="0.20238924501424502"/>
        </c:manualLayout>
      </c:layout>
      <c:overlay val="0"/>
    </c:legend>
    <c:plotVisOnly val="1"/>
    <c:dispBlanksAs val="gap"/>
    <c:showDLblsOverMax val="0"/>
  </c:chart>
  <c:spPr>
    <a:ln w="6350">
      <a:solidFill>
        <a:srgbClr val="8A7972"/>
      </a:solidFill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strRef>
          <c:f>Dati!$Q$212</c:f>
          <c:strCache>
            <c:ptCount val="1"/>
            <c:pt idx="0">
              <c:v>INCIDENZA IMPRESE FEMMINILI - </c:v>
            </c:pt>
          </c:strCache>
        </c:strRef>
      </c:tx>
      <c:overlay val="1"/>
      <c:txPr>
        <a:bodyPr/>
        <a:lstStyle/>
        <a:p>
          <a:pPr>
            <a:defRPr sz="1200" b="0">
              <a:solidFill>
                <a:srgbClr val="8A7972"/>
              </a:solidFill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23369269466316711"/>
          <c:y val="0.23635024788568096"/>
          <c:w val="0.71302952755905513"/>
          <c:h val="0.61974737532808399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Dati!$R$213</c:f>
              <c:strCache>
                <c:ptCount val="1"/>
                <c:pt idx="0">
                  <c:v>Imprese femminili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</c:spPr>
          <c:invertIfNegative val="0"/>
          <c:dLbls>
            <c:txPr>
              <a:bodyPr/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Dati!$Q$214:$Q$216</c:f>
              <c:strCache>
                <c:ptCount val="1"/>
                <c:pt idx="0">
                  <c:v>0</c:v>
                </c:pt>
              </c:strCache>
            </c:strRef>
          </c:cat>
          <c:val>
            <c:numRef>
              <c:f>Dati!$R$214:$R$216</c:f>
              <c:numCache>
                <c:formatCode>0.0%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1"/>
          <c:order val="1"/>
          <c:tx>
            <c:strRef>
              <c:f>Dati!$S$213</c:f>
              <c:strCache>
                <c:ptCount val="1"/>
                <c:pt idx="0">
                  <c:v>Imprese non femminili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dLbls>
            <c:delete val="1"/>
          </c:dLbls>
          <c:cat>
            <c:strRef>
              <c:f>Dati!$Q$214:$Q$216</c:f>
              <c:strCache>
                <c:ptCount val="1"/>
                <c:pt idx="0">
                  <c:v>0</c:v>
                </c:pt>
              </c:strCache>
            </c:strRef>
          </c:cat>
          <c:val>
            <c:numRef>
              <c:f>Dati!$S$214:$S$216</c:f>
              <c:numCache>
                <c:formatCode>0.0%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0"/>
        <c:overlap val="100"/>
        <c:axId val="99777920"/>
        <c:axId val="99783808"/>
      </c:barChart>
      <c:catAx>
        <c:axId val="99777920"/>
        <c:scaling>
          <c:orientation val="maxMin"/>
        </c:scaling>
        <c:delete val="0"/>
        <c:axPos val="l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it-IT"/>
          </a:p>
        </c:txPr>
        <c:crossAx val="99783808"/>
        <c:crosses val="autoZero"/>
        <c:auto val="1"/>
        <c:lblAlgn val="ctr"/>
        <c:lblOffset val="100"/>
        <c:noMultiLvlLbl val="0"/>
      </c:catAx>
      <c:valAx>
        <c:axId val="99783808"/>
        <c:scaling>
          <c:orientation val="minMax"/>
        </c:scaling>
        <c:delete val="0"/>
        <c:axPos val="t"/>
        <c:majorGridlines/>
        <c:numFmt formatCode="0%" sourceLinked="1"/>
        <c:majorTickMark val="out"/>
        <c:minorTickMark val="none"/>
        <c:tickLblPos val="nextTo"/>
        <c:crossAx val="99777920"/>
        <c:crosses val="autoZero"/>
        <c:crossBetween val="between"/>
      </c:valAx>
    </c:plotArea>
    <c:legend>
      <c:legendPos val="b"/>
      <c:legendEntry>
        <c:idx val="1"/>
        <c:delete val="1"/>
      </c:legendEntry>
      <c:layout>
        <c:manualLayout>
          <c:xMode val="edge"/>
          <c:yMode val="edge"/>
          <c:x val="0.11377055993000877"/>
          <c:y val="0.88850503062117236"/>
          <c:w val="0.74745888013998252"/>
          <c:h val="8.3717191601049873E-2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Dati!$E$210</c:f>
          <c:strCache>
            <c:ptCount val="1"/>
          </c:strCache>
        </c:strRef>
      </c:tx>
      <c:overlay val="1"/>
      <c:txPr>
        <a:bodyPr/>
        <a:lstStyle/>
        <a:p>
          <a:pPr>
            <a:defRPr sz="1100" b="0">
              <a:solidFill>
                <a:srgbClr val="8A7972"/>
              </a:solidFill>
            </a:defRPr>
          </a:pPr>
          <a:endParaRPr lang="it-I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Imprese femminili</c:v>
          </c:tx>
          <c:spPr>
            <a:solidFill>
              <a:schemeClr val="accent2">
                <a:lumMod val="60000"/>
                <a:lumOff val="40000"/>
              </a:schemeClr>
            </a:solidFill>
          </c:spPr>
          <c:invertIfNegative val="0"/>
          <c:val>
            <c:numRef>
              <c:f>Dati!$E$223</c:f>
              <c:numCache>
                <c:formatCode>_-* #,##0.0_-;\-* #,##0.0_-;_-* "-"??_-;_-@_-</c:formatCode>
                <c:ptCount val="1"/>
                <c:pt idx="0">
                  <c:v>0</c:v>
                </c:pt>
              </c:numCache>
            </c:numRef>
          </c:val>
        </c:ser>
        <c:ser>
          <c:idx val="1"/>
          <c:order val="1"/>
          <c:tx>
            <c:v>Imprese non femminili</c:v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val>
            <c:numRef>
              <c:f>Dati!$E$224</c:f>
              <c:numCache>
                <c:formatCode>_-* #,##0.0_-;\-* #,##0.0_-;_-* "-"??_-;_-@_-</c:formatCode>
                <c:ptCount val="1"/>
                <c:pt idx="0">
                  <c:v>0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00212096"/>
        <c:axId val="100222080"/>
      </c:barChart>
      <c:catAx>
        <c:axId val="100212096"/>
        <c:scaling>
          <c:orientation val="minMax"/>
        </c:scaling>
        <c:delete val="0"/>
        <c:axPos val="b"/>
        <c:majorTickMark val="out"/>
        <c:minorTickMark val="none"/>
        <c:tickLblPos val="nextTo"/>
        <c:crossAx val="100222080"/>
        <c:crosses val="autoZero"/>
        <c:auto val="1"/>
        <c:lblAlgn val="ctr"/>
        <c:lblOffset val="100"/>
        <c:noMultiLvlLbl val="0"/>
      </c:catAx>
      <c:valAx>
        <c:axId val="100222080"/>
        <c:scaling>
          <c:orientation val="minMax"/>
          <c:max val="1.2"/>
          <c:min val="-1.8"/>
        </c:scaling>
        <c:delete val="0"/>
        <c:axPos val="l"/>
        <c:numFmt formatCode="_-* #,##0.0_-;\-* #,##0.0_-;_-* &quot;-&quot;??_-;_-@_-" sourceLinked="1"/>
        <c:majorTickMark val="out"/>
        <c:minorTickMark val="none"/>
        <c:tickLblPos val="nextTo"/>
        <c:crossAx val="100212096"/>
        <c:crosses val="autoZero"/>
        <c:crossBetween val="between"/>
        <c:majorUnit val="0.4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5.9971770052531223E-2"/>
          <c:y val="0.88850503062117236"/>
          <c:w val="0.90973127861492609"/>
          <c:h val="8.3717191601049873E-2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Dati!$F$210</c:f>
          <c:strCache>
            <c:ptCount val="1"/>
          </c:strCache>
        </c:strRef>
      </c:tx>
      <c:overlay val="1"/>
      <c:txPr>
        <a:bodyPr/>
        <a:lstStyle/>
        <a:p>
          <a:pPr>
            <a:defRPr sz="1100" b="0">
              <a:solidFill>
                <a:srgbClr val="8A7972"/>
              </a:solidFill>
            </a:defRPr>
          </a:pPr>
          <a:endParaRPr lang="it-I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Imprese femminili</c:v>
          </c:tx>
          <c:spPr>
            <a:solidFill>
              <a:schemeClr val="accent2">
                <a:lumMod val="60000"/>
                <a:lumOff val="40000"/>
              </a:schemeClr>
            </a:solidFill>
          </c:spPr>
          <c:invertIfNegative val="0"/>
          <c:val>
            <c:numRef>
              <c:f>Dati!$F$223</c:f>
              <c:numCache>
                <c:formatCode>_-* #,##0.0_-;\-* #,##0.0_-;_-* "-"??_-;_-@_-</c:formatCode>
                <c:ptCount val="1"/>
                <c:pt idx="0">
                  <c:v>0</c:v>
                </c:pt>
              </c:numCache>
            </c:numRef>
          </c:val>
        </c:ser>
        <c:ser>
          <c:idx val="1"/>
          <c:order val="1"/>
          <c:tx>
            <c:v>Imprese non femminili</c:v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val>
            <c:numRef>
              <c:f>Dati!$F$224</c:f>
              <c:numCache>
                <c:formatCode>_-* #,##0.0_-;\-* #,##0.0_-;_-* "-"??_-;_-@_-</c:formatCode>
                <c:ptCount val="1"/>
                <c:pt idx="0">
                  <c:v>0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00258944"/>
        <c:axId val="100260480"/>
      </c:barChart>
      <c:catAx>
        <c:axId val="100258944"/>
        <c:scaling>
          <c:orientation val="minMax"/>
        </c:scaling>
        <c:delete val="0"/>
        <c:axPos val="b"/>
        <c:majorTickMark val="out"/>
        <c:minorTickMark val="none"/>
        <c:tickLblPos val="nextTo"/>
        <c:crossAx val="100260480"/>
        <c:crosses val="autoZero"/>
        <c:auto val="1"/>
        <c:lblAlgn val="ctr"/>
        <c:lblOffset val="100"/>
        <c:noMultiLvlLbl val="0"/>
      </c:catAx>
      <c:valAx>
        <c:axId val="100260480"/>
        <c:scaling>
          <c:orientation val="minMax"/>
          <c:max val="1.2"/>
          <c:min val="-1.8"/>
        </c:scaling>
        <c:delete val="0"/>
        <c:axPos val="l"/>
        <c:numFmt formatCode="_-* #,##0.0_-;\-* #,##0.0_-;_-* &quot;-&quot;??_-;_-@_-" sourceLinked="1"/>
        <c:majorTickMark val="out"/>
        <c:minorTickMark val="none"/>
        <c:tickLblPos val="nextTo"/>
        <c:crossAx val="100258944"/>
        <c:crosses val="autoZero"/>
        <c:crossBetween val="between"/>
        <c:majorUnit val="0.4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5.9971770052531223E-2"/>
          <c:y val="0.88850503062117236"/>
          <c:w val="0.90973127861492609"/>
          <c:h val="8.3717191601049873E-2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Dati!$G$210</c:f>
          <c:strCache>
            <c:ptCount val="1"/>
          </c:strCache>
        </c:strRef>
      </c:tx>
      <c:overlay val="1"/>
      <c:txPr>
        <a:bodyPr/>
        <a:lstStyle/>
        <a:p>
          <a:pPr>
            <a:defRPr sz="1100" b="0">
              <a:solidFill>
                <a:srgbClr val="8A7972"/>
              </a:solidFill>
            </a:defRPr>
          </a:pPr>
          <a:endParaRPr lang="it-I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Imprese femminili</c:v>
          </c:tx>
          <c:spPr>
            <a:solidFill>
              <a:schemeClr val="accent2">
                <a:lumMod val="60000"/>
                <a:lumOff val="40000"/>
              </a:schemeClr>
            </a:solidFill>
          </c:spPr>
          <c:invertIfNegative val="0"/>
          <c:val>
            <c:numRef>
              <c:f>Dati!$G$223</c:f>
              <c:numCache>
                <c:formatCode>_-* #,##0.0_-;\-* #,##0.0_-;_-* "-"??_-;_-@_-</c:formatCode>
                <c:ptCount val="1"/>
                <c:pt idx="0">
                  <c:v>0</c:v>
                </c:pt>
              </c:numCache>
            </c:numRef>
          </c:val>
        </c:ser>
        <c:ser>
          <c:idx val="1"/>
          <c:order val="1"/>
          <c:tx>
            <c:v>Imprese non femminili</c:v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val>
            <c:numRef>
              <c:f>Dati!$G$224</c:f>
              <c:numCache>
                <c:formatCode>_-* #,##0.0_-;\-* #,##0.0_-;_-* "-"??_-;_-@_-</c:formatCode>
                <c:ptCount val="1"/>
                <c:pt idx="0">
                  <c:v>0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00872960"/>
        <c:axId val="100874496"/>
      </c:barChart>
      <c:catAx>
        <c:axId val="100872960"/>
        <c:scaling>
          <c:orientation val="minMax"/>
        </c:scaling>
        <c:delete val="0"/>
        <c:axPos val="b"/>
        <c:majorTickMark val="out"/>
        <c:minorTickMark val="none"/>
        <c:tickLblPos val="nextTo"/>
        <c:crossAx val="100874496"/>
        <c:crosses val="autoZero"/>
        <c:auto val="1"/>
        <c:lblAlgn val="ctr"/>
        <c:lblOffset val="100"/>
        <c:noMultiLvlLbl val="0"/>
      </c:catAx>
      <c:valAx>
        <c:axId val="100874496"/>
        <c:scaling>
          <c:orientation val="minMax"/>
          <c:max val="1.2"/>
          <c:min val="-1.8"/>
        </c:scaling>
        <c:delete val="0"/>
        <c:axPos val="l"/>
        <c:numFmt formatCode="_-* #,##0.0_-;\-* #,##0.0_-;_-* &quot;-&quot;??_-;_-@_-" sourceLinked="1"/>
        <c:majorTickMark val="out"/>
        <c:minorTickMark val="none"/>
        <c:tickLblPos val="nextTo"/>
        <c:crossAx val="100872960"/>
        <c:crosses val="autoZero"/>
        <c:crossBetween val="between"/>
        <c:majorUnit val="0.4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5.9971770052531223E-2"/>
          <c:y val="0.88850503062117236"/>
          <c:w val="0.90973127861492609"/>
          <c:h val="8.3717191601049873E-2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Dati!$J$233</c:f>
          <c:strCache>
            <c:ptCount val="1"/>
            <c:pt idx="0">
              <c:v>IMPRESE FEMMINILI PER FORMA GIURIDICA -  ()</c:v>
            </c:pt>
          </c:strCache>
        </c:strRef>
      </c:tx>
      <c:layout>
        <c:manualLayout>
          <c:xMode val="edge"/>
          <c:yMode val="edge"/>
          <c:x val="0.11339651808873075"/>
          <c:y val="2.7896678318350156E-2"/>
        </c:manualLayout>
      </c:layout>
      <c:overlay val="0"/>
      <c:txPr>
        <a:bodyPr/>
        <a:lstStyle/>
        <a:p>
          <a:pPr>
            <a:defRPr sz="1100" b="0">
              <a:solidFill>
                <a:srgbClr val="8A7972"/>
              </a:solidFill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22342043817055665"/>
          <c:y val="0.13129231179260686"/>
          <c:w val="0.42977301235120408"/>
          <c:h val="0.79877159429882683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</c:spPr>
          </c:dPt>
          <c:dPt>
            <c:idx val="1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</c:spPr>
          </c:dPt>
          <c:dPt>
            <c:idx val="2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</c:spPr>
          </c:dPt>
          <c:dPt>
            <c:idx val="3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</c:spPr>
          </c:dPt>
          <c:dLbls>
            <c:dLbl>
              <c:idx val="0"/>
              <c:layout>
                <c:manualLayout>
                  <c:x val="1.3676228242700044E-2"/>
                  <c:y val="4.178555856857923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1.2394599107628275E-2"/>
                  <c:y val="-3.710888002915483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8.7234350021224899E-2"/>
                  <c:y val="-3.705300966009635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-4.2543821016471417E-2"/>
                  <c:y val="-7.883966372610810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-2.7459615986017458E-2"/>
                  <c:y val="2.777777777777773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#.#00%" sourceLinked="0"/>
            <c:txPr>
              <a:bodyPr/>
              <a:lstStyle/>
              <a:p>
                <a:pPr>
                  <a:defRPr sz="800"/>
                </a:pPr>
                <a:endParaRPr lang="it-IT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Dati!$J$227:$J$231</c:f>
              <c:strCache>
                <c:ptCount val="4"/>
                <c:pt idx="0">
                  <c:v>Società di capitali</c:v>
                </c:pt>
                <c:pt idx="1">
                  <c:v>Società di persone</c:v>
                </c:pt>
                <c:pt idx="2">
                  <c:v>Imprese  individuali</c:v>
                </c:pt>
                <c:pt idx="3">
                  <c:v>Coop, Consorzi, Altro</c:v>
                </c:pt>
              </c:strCache>
            </c:strRef>
          </c:cat>
          <c:val>
            <c:numRef>
              <c:f>Dati!$K$227:$K$230</c:f>
              <c:numCache>
                <c:formatCode>0.0%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ser>
          <c:idx val="1"/>
          <c:order val="1"/>
          <c:dPt>
            <c:idx val="1"/>
            <c:bubble3D val="0"/>
            <c:spPr>
              <a:noFill/>
            </c:spPr>
          </c:dPt>
          <c:dPt>
            <c:idx val="2"/>
            <c:bubble3D val="0"/>
            <c:spPr>
              <a:noFill/>
            </c:spPr>
          </c:dPt>
          <c:dLbls>
            <c:dLbl>
              <c:idx val="0"/>
              <c:layout>
                <c:manualLayout>
                  <c:x val="8.2356941996130431E-2"/>
                  <c:y val="-5.09577934052515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delete val="1"/>
            </c:dLbl>
            <c:dLbl>
              <c:idx val="2"/>
              <c:delete val="1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val>
            <c:numRef>
              <c:f>Dati!$M$227:$M$229</c:f>
              <c:numCache>
                <c:formatCode>0.0%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30"/>
      </c:doughnut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Dati!$P$233</c:f>
          <c:strCache>
            <c:ptCount val="1"/>
            <c:pt idx="0">
              <c:v>IMPRESE FEMMINILI PER FORMA GIURIDICA -  ()</c:v>
            </c:pt>
          </c:strCache>
        </c:strRef>
      </c:tx>
      <c:layout>
        <c:manualLayout>
          <c:xMode val="edge"/>
          <c:yMode val="edge"/>
          <c:x val="0.11339651808873075"/>
          <c:y val="2.7896678318350156E-2"/>
        </c:manualLayout>
      </c:layout>
      <c:overlay val="0"/>
      <c:txPr>
        <a:bodyPr/>
        <a:lstStyle/>
        <a:p>
          <a:pPr>
            <a:defRPr sz="1100" b="0">
              <a:solidFill>
                <a:srgbClr val="8A7972"/>
              </a:solidFill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22342043817055665"/>
          <c:y val="0.13129231179260686"/>
          <c:w val="0.42977301235120408"/>
          <c:h val="0.79877159429882683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</c:spPr>
          </c:dPt>
          <c:dPt>
            <c:idx val="1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</c:spPr>
          </c:dPt>
          <c:dPt>
            <c:idx val="2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</c:spPr>
          </c:dPt>
          <c:dPt>
            <c:idx val="3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</c:spPr>
          </c:dPt>
          <c:dLbls>
            <c:dLbl>
              <c:idx val="0"/>
              <c:layout>
                <c:manualLayout>
                  <c:x val="1.3676228242700044E-2"/>
                  <c:y val="4.178555856857923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1.2394599107628275E-2"/>
                  <c:y val="-3.710888002915483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4.7515758439589828E-2"/>
                  <c:y val="-4.169061545776090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-4.2543821016471417E-2"/>
                  <c:y val="-7.883966372610810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-2.7459615986017458E-2"/>
                  <c:y val="2.777777777777773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#.#00%" sourceLinked="0"/>
            <c:txPr>
              <a:bodyPr/>
              <a:lstStyle/>
              <a:p>
                <a:pPr>
                  <a:defRPr sz="800"/>
                </a:pPr>
                <a:endParaRPr lang="it-IT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Dati!$J$227:$J$231</c:f>
              <c:strCache>
                <c:ptCount val="4"/>
                <c:pt idx="0">
                  <c:v>Società di capitali</c:v>
                </c:pt>
                <c:pt idx="1">
                  <c:v>Società di persone</c:v>
                </c:pt>
                <c:pt idx="2">
                  <c:v>Imprese  individuali</c:v>
                </c:pt>
                <c:pt idx="3">
                  <c:v>Coop, Consorzi, Altro</c:v>
                </c:pt>
              </c:strCache>
            </c:strRef>
          </c:cat>
          <c:val>
            <c:numRef>
              <c:f>Dati!$Q$227:$Q$230</c:f>
              <c:numCache>
                <c:formatCode>0.0%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ser>
          <c:idx val="1"/>
          <c:order val="1"/>
          <c:dPt>
            <c:idx val="1"/>
            <c:bubble3D val="0"/>
            <c:spPr>
              <a:noFill/>
            </c:spPr>
          </c:dPt>
          <c:dPt>
            <c:idx val="2"/>
            <c:bubble3D val="0"/>
            <c:spPr>
              <a:noFill/>
            </c:spPr>
          </c:dPt>
          <c:dLbls>
            <c:dLbl>
              <c:idx val="0"/>
              <c:layout>
                <c:manualLayout>
                  <c:x val="7.240362540522545E-2"/>
                  <c:y val="-5.09577934052515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delete val="1"/>
            </c:dLbl>
            <c:dLbl>
              <c:idx val="2"/>
              <c:delete val="1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val>
            <c:numRef>
              <c:f>Dati!$S$227:$S$229</c:f>
              <c:numCache>
                <c:formatCode>0.0%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30"/>
      </c:doughnut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Dati!$V$233</c:f>
          <c:strCache>
            <c:ptCount val="1"/>
            <c:pt idx="0">
              <c:v>IMPRESE FEMMINILI PER FORMA GIURIDICA -  ()</c:v>
            </c:pt>
          </c:strCache>
        </c:strRef>
      </c:tx>
      <c:layout>
        <c:manualLayout>
          <c:xMode val="edge"/>
          <c:yMode val="edge"/>
          <c:x val="0.11339651808873075"/>
          <c:y val="2.7896678318350156E-2"/>
        </c:manualLayout>
      </c:layout>
      <c:overlay val="0"/>
      <c:txPr>
        <a:bodyPr/>
        <a:lstStyle/>
        <a:p>
          <a:pPr>
            <a:defRPr sz="1100" b="0">
              <a:solidFill>
                <a:srgbClr val="8A7972"/>
              </a:solidFill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22342043817055665"/>
          <c:y val="0.13129231179260686"/>
          <c:w val="0.42977301235120408"/>
          <c:h val="0.79877159429882683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</c:spPr>
          </c:dPt>
          <c:dPt>
            <c:idx val="1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</c:spPr>
          </c:dPt>
          <c:dPt>
            <c:idx val="2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</c:spPr>
          </c:dPt>
          <c:dPt>
            <c:idx val="3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</c:spPr>
          </c:dPt>
          <c:dLbls>
            <c:dLbl>
              <c:idx val="0"/>
              <c:layout>
                <c:manualLayout>
                  <c:x val="1.3676228242700044E-2"/>
                  <c:y val="4.178555856857923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1.2394599107628275E-2"/>
                  <c:y val="-3.710888002915483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1.7602339964757099E-2"/>
                  <c:y val="9.3230483165490947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-4.2543821016471417E-2"/>
                  <c:y val="-7.883966372610810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-2.7459615986017458E-2"/>
                  <c:y val="2.777777777777773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#.#00%" sourceLinked="0"/>
            <c:txPr>
              <a:bodyPr/>
              <a:lstStyle/>
              <a:p>
                <a:pPr>
                  <a:defRPr sz="800"/>
                </a:pPr>
                <a:endParaRPr lang="it-IT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Dati!$J$227:$J$231</c:f>
              <c:strCache>
                <c:ptCount val="4"/>
                <c:pt idx="0">
                  <c:v>Società di capitali</c:v>
                </c:pt>
                <c:pt idx="1">
                  <c:v>Società di persone</c:v>
                </c:pt>
                <c:pt idx="2">
                  <c:v>Imprese  individuali</c:v>
                </c:pt>
                <c:pt idx="3">
                  <c:v>Coop, Consorzi, Altro</c:v>
                </c:pt>
              </c:strCache>
            </c:strRef>
          </c:cat>
          <c:val>
            <c:numRef>
              <c:f>Dati!$W$227:$W$230</c:f>
              <c:numCache>
                <c:formatCode>0.0%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ser>
          <c:idx val="1"/>
          <c:order val="1"/>
          <c:dPt>
            <c:idx val="1"/>
            <c:bubble3D val="0"/>
            <c:spPr>
              <a:noFill/>
            </c:spPr>
          </c:dPt>
          <c:dPt>
            <c:idx val="2"/>
            <c:bubble3D val="0"/>
            <c:spPr>
              <a:noFill/>
            </c:spPr>
          </c:dPt>
          <c:dLbls>
            <c:dLbl>
              <c:idx val="0"/>
              <c:layout>
                <c:manualLayout>
                  <c:x val="8.2425400423041001E-2"/>
                  <c:y val="-3.24073702145933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delete val="1"/>
            </c:dLbl>
            <c:dLbl>
              <c:idx val="2"/>
              <c:delete val="1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val>
            <c:numRef>
              <c:f>Dati!$Y$227:$Y$229</c:f>
              <c:numCache>
                <c:formatCode>0.0%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30"/>
      </c:doughnut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Dati!$I$299</c:f>
          <c:strCache>
            <c:ptCount val="1"/>
            <c:pt idx="0">
              <c:v>COMPOSIZIONE DELLE IMPRESE FEMMINILI PER SETTORE - (aggregrazioni)</c:v>
            </c:pt>
          </c:strCache>
        </c:strRef>
      </c:tx>
      <c:layout/>
      <c:overlay val="1"/>
      <c:txPr>
        <a:bodyPr/>
        <a:lstStyle/>
        <a:p>
          <a:pPr>
            <a:defRPr sz="1000" b="0">
              <a:solidFill>
                <a:srgbClr val="8A7972"/>
              </a:solidFill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15463280410823854"/>
          <c:y val="0.23066239316239318"/>
          <c:w val="0.78947718253968258"/>
          <c:h val="0.49887286324786323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Dati!$I$300</c:f>
              <c:strCache>
                <c:ptCount val="1"/>
                <c:pt idx="0">
                  <c:v>Agricoltura, silvicoltura e pesca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Dati!$J$299:$L$299</c:f>
              <c:strCache>
                <c:ptCount val="1"/>
                <c:pt idx="0">
                  <c:v>0</c:v>
                </c:pt>
              </c:strCache>
            </c:strRef>
          </c:cat>
          <c:val>
            <c:numRef>
              <c:f>Dati!$J$300:$L$300</c:f>
              <c:numCache>
                <c:formatCode>0.0%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1"/>
          <c:order val="1"/>
          <c:tx>
            <c:strRef>
              <c:f>Dati!$I$301</c:f>
              <c:strCache>
                <c:ptCount val="1"/>
                <c:pt idx="0">
                  <c:v>Industria escluse costruzioni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Dati!$J$299:$L$299</c:f>
              <c:strCache>
                <c:ptCount val="1"/>
                <c:pt idx="0">
                  <c:v>0</c:v>
                </c:pt>
              </c:strCache>
            </c:strRef>
          </c:cat>
          <c:val>
            <c:numRef>
              <c:f>Dati!$J$301:$L$301</c:f>
              <c:numCache>
                <c:formatCode>0.0%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2"/>
          <c:order val="2"/>
          <c:tx>
            <c:strRef>
              <c:f>Dati!$I$302</c:f>
              <c:strCache>
                <c:ptCount val="1"/>
                <c:pt idx="0">
                  <c:v>Costruzioni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sz="800"/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Dati!$J$299:$L$299</c:f>
              <c:strCache>
                <c:ptCount val="1"/>
                <c:pt idx="0">
                  <c:v>0</c:v>
                </c:pt>
              </c:strCache>
            </c:strRef>
          </c:cat>
          <c:val>
            <c:numRef>
              <c:f>Dati!$J$302:$L$302</c:f>
              <c:numCache>
                <c:formatCode>0.0%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3"/>
          <c:order val="3"/>
          <c:tx>
            <c:strRef>
              <c:f>Dati!$I$303</c:f>
              <c:strCache>
                <c:ptCount val="1"/>
                <c:pt idx="0">
                  <c:v>Commercio, alberghi e ristoranti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Dati!$J$299:$L$299</c:f>
              <c:strCache>
                <c:ptCount val="1"/>
                <c:pt idx="0">
                  <c:v>0</c:v>
                </c:pt>
              </c:strCache>
            </c:strRef>
          </c:cat>
          <c:val>
            <c:numRef>
              <c:f>Dati!$J$303:$L$303</c:f>
              <c:numCache>
                <c:formatCode>0.0%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4"/>
          <c:order val="4"/>
          <c:tx>
            <c:strRef>
              <c:f>Dati!$I$304</c:f>
              <c:strCache>
                <c:ptCount val="1"/>
                <c:pt idx="0">
                  <c:v>Altre attività dei servizi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sz="800"/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Dati!$J$299:$L$299</c:f>
              <c:strCache>
                <c:ptCount val="1"/>
                <c:pt idx="0">
                  <c:v>0</c:v>
                </c:pt>
              </c:strCache>
            </c:strRef>
          </c:cat>
          <c:val>
            <c:numRef>
              <c:f>Dati!$J$304:$L$304</c:f>
              <c:numCache>
                <c:formatCode>0.0%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5"/>
          <c:order val="5"/>
          <c:tx>
            <c:strRef>
              <c:f>Dati!$I$305</c:f>
              <c:strCache>
                <c:ptCount val="1"/>
                <c:pt idx="0">
                  <c:v>Non classificate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sz="800"/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Dati!$J$299:$L$299</c:f>
              <c:strCache>
                <c:ptCount val="1"/>
                <c:pt idx="0">
                  <c:v>0</c:v>
                </c:pt>
              </c:strCache>
            </c:strRef>
          </c:cat>
          <c:val>
            <c:numRef>
              <c:f>Dati!$J$305:$L$305</c:f>
              <c:numCache>
                <c:formatCode>0.0%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80"/>
        <c:overlap val="100"/>
        <c:axId val="101638528"/>
        <c:axId val="101640064"/>
      </c:barChart>
      <c:catAx>
        <c:axId val="101638528"/>
        <c:scaling>
          <c:orientation val="maxMin"/>
        </c:scaling>
        <c:delete val="0"/>
        <c:axPos val="l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rgbClr val="B1291C"/>
                </a:solidFill>
              </a:defRPr>
            </a:pPr>
            <a:endParaRPr lang="it-IT"/>
          </a:p>
        </c:txPr>
        <c:crossAx val="101640064"/>
        <c:crosses val="autoZero"/>
        <c:auto val="1"/>
        <c:lblAlgn val="ctr"/>
        <c:lblOffset val="100"/>
        <c:noMultiLvlLbl val="0"/>
      </c:catAx>
      <c:valAx>
        <c:axId val="101640064"/>
        <c:scaling>
          <c:orientation val="minMax"/>
        </c:scaling>
        <c:delete val="0"/>
        <c:axPos val="t"/>
        <c:majorGridlines/>
        <c:numFmt formatCode="0%" sourceLinked="1"/>
        <c:majorTickMark val="out"/>
        <c:minorTickMark val="none"/>
        <c:tickLblPos val="nextTo"/>
        <c:crossAx val="10163852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6.7531547619047616E-2"/>
          <c:y val="0.7704740028490028"/>
          <c:w val="0.87753611111111107"/>
          <c:h val="0.20238924501424502"/>
        </c:manualLayout>
      </c:layout>
      <c:overlay val="0"/>
    </c:legend>
    <c:plotVisOnly val="1"/>
    <c:dispBlanksAs val="gap"/>
    <c:showDLblsOverMax val="0"/>
  </c:chart>
  <c:spPr>
    <a:ln w="6350">
      <a:solidFill>
        <a:srgbClr val="8A7972"/>
      </a:solidFill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.xml"/><Relationship Id="rId13" Type="http://schemas.openxmlformats.org/officeDocument/2006/relationships/chart" Target="../charts/chart11.xml"/><Relationship Id="rId18" Type="http://schemas.openxmlformats.org/officeDocument/2006/relationships/chart" Target="../charts/chart16.xml"/><Relationship Id="rId3" Type="http://schemas.openxmlformats.org/officeDocument/2006/relationships/chart" Target="../charts/chart1.xml"/><Relationship Id="rId21" Type="http://schemas.openxmlformats.org/officeDocument/2006/relationships/chart" Target="../charts/chart19.xml"/><Relationship Id="rId7" Type="http://schemas.openxmlformats.org/officeDocument/2006/relationships/chart" Target="../charts/chart5.xml"/><Relationship Id="rId12" Type="http://schemas.openxmlformats.org/officeDocument/2006/relationships/chart" Target="../charts/chart10.xml"/><Relationship Id="rId17" Type="http://schemas.openxmlformats.org/officeDocument/2006/relationships/chart" Target="../charts/chart15.xml"/><Relationship Id="rId2" Type="http://schemas.openxmlformats.org/officeDocument/2006/relationships/image" Target="../media/image1.png"/><Relationship Id="rId16" Type="http://schemas.openxmlformats.org/officeDocument/2006/relationships/chart" Target="../charts/chart14.xml"/><Relationship Id="rId20" Type="http://schemas.openxmlformats.org/officeDocument/2006/relationships/chart" Target="../charts/chart18.xml"/><Relationship Id="rId1" Type="http://schemas.openxmlformats.org/officeDocument/2006/relationships/hyperlink" Target="#Note_Fonti_Calcolo!A1"/><Relationship Id="rId6" Type="http://schemas.openxmlformats.org/officeDocument/2006/relationships/chart" Target="../charts/chart4.xml"/><Relationship Id="rId11" Type="http://schemas.openxmlformats.org/officeDocument/2006/relationships/chart" Target="../charts/chart9.xml"/><Relationship Id="rId5" Type="http://schemas.openxmlformats.org/officeDocument/2006/relationships/chart" Target="../charts/chart3.xml"/><Relationship Id="rId15" Type="http://schemas.openxmlformats.org/officeDocument/2006/relationships/chart" Target="../charts/chart13.xml"/><Relationship Id="rId10" Type="http://schemas.openxmlformats.org/officeDocument/2006/relationships/chart" Target="../charts/chart8.xml"/><Relationship Id="rId19" Type="http://schemas.openxmlformats.org/officeDocument/2006/relationships/chart" Target="../charts/chart17.xml"/><Relationship Id="rId4" Type="http://schemas.openxmlformats.org/officeDocument/2006/relationships/chart" Target="../charts/chart2.xml"/><Relationship Id="rId9" Type="http://schemas.openxmlformats.org/officeDocument/2006/relationships/chart" Target="../charts/chart7.xml"/><Relationship Id="rId14" Type="http://schemas.openxmlformats.org/officeDocument/2006/relationships/chart" Target="../charts/chart12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Dati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291353</xdr:colOff>
      <xdr:row>206</xdr:row>
      <xdr:rowOff>168087</xdr:rowOff>
    </xdr:from>
    <xdr:to>
      <xdr:col>30</xdr:col>
      <xdr:colOff>123264</xdr:colOff>
      <xdr:row>224</xdr:row>
      <xdr:rowOff>56029</xdr:rowOff>
    </xdr:to>
    <xdr:sp macro="" textlink="$W$210">
      <xdr:nvSpPr>
        <xdr:cNvPr id="5" name="Rettangolo 4"/>
        <xdr:cNvSpPr/>
      </xdr:nvSpPr>
      <xdr:spPr>
        <a:xfrm>
          <a:off x="21817853" y="53687381"/>
          <a:ext cx="8729382" cy="3249707"/>
        </a:xfrm>
        <a:prstGeom prst="rect">
          <a:avLst/>
        </a:prstGeom>
        <a:solidFill>
          <a:schemeClr val="bg1"/>
        </a:solidFill>
        <a:ln w="6350">
          <a:solidFill>
            <a:srgbClr val="8A797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fld id="{62BB666A-BC91-4DC6-85E0-6378A7959454}" type="TxLink">
            <a:rPr lang="en-US" sz="1200">
              <a:solidFill>
                <a:srgbClr val="8A7972"/>
              </a:solidFill>
            </a:rPr>
            <a:pPr algn="ctr"/>
            <a:t>TASSO DI VARIAZIONE DELLE IMPRESE - </a:t>
          </a:fld>
          <a:endParaRPr lang="en-US" sz="1200">
            <a:solidFill>
              <a:srgbClr val="8A7972"/>
            </a:solidFill>
          </a:endParaRPr>
        </a:p>
      </xdr:txBody>
    </xdr:sp>
    <xdr:clientData/>
  </xdr:twoCellAnchor>
  <xdr:twoCellAnchor>
    <xdr:from>
      <xdr:col>4</xdr:col>
      <xdr:colOff>242888</xdr:colOff>
      <xdr:row>205</xdr:row>
      <xdr:rowOff>142875</xdr:rowOff>
    </xdr:from>
    <xdr:to>
      <xdr:col>4</xdr:col>
      <xdr:colOff>690563</xdr:colOff>
      <xdr:row>208</xdr:row>
      <xdr:rowOff>9525</xdr:rowOff>
    </xdr:to>
    <xdr:sp macro="" textlink="">
      <xdr:nvSpPr>
        <xdr:cNvPr id="19" name="Freccia in giù 18"/>
        <xdr:cNvSpPr/>
      </xdr:nvSpPr>
      <xdr:spPr>
        <a:xfrm>
          <a:off x="7510463" y="12715875"/>
          <a:ext cx="447675" cy="438150"/>
        </a:xfrm>
        <a:prstGeom prst="downArrow">
          <a:avLst/>
        </a:prstGeom>
        <a:solidFill>
          <a:srgbClr val="B1291C">
            <a:alpha val="3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it-IT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3</xdr:col>
      <xdr:colOff>532838</xdr:colOff>
      <xdr:row>206</xdr:row>
      <xdr:rowOff>53791</xdr:rowOff>
    </xdr:from>
    <xdr:to>
      <xdr:col>4</xdr:col>
      <xdr:colOff>218513</xdr:colOff>
      <xdr:row>208</xdr:row>
      <xdr:rowOff>110941</xdr:rowOff>
    </xdr:to>
    <xdr:sp macro="" textlink="">
      <xdr:nvSpPr>
        <xdr:cNvPr id="20" name="Freccia in giù 19"/>
        <xdr:cNvSpPr/>
      </xdr:nvSpPr>
      <xdr:spPr>
        <a:xfrm rot="19039279">
          <a:off x="8231279" y="51813762"/>
          <a:ext cx="447675" cy="438150"/>
        </a:xfrm>
        <a:prstGeom prst="downArrow">
          <a:avLst/>
        </a:prstGeom>
        <a:solidFill>
          <a:srgbClr val="B1291C">
            <a:alpha val="3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it-IT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647700</xdr:colOff>
      <xdr:row>206</xdr:row>
      <xdr:rowOff>76200</xdr:rowOff>
    </xdr:from>
    <xdr:to>
      <xdr:col>5</xdr:col>
      <xdr:colOff>200025</xdr:colOff>
      <xdr:row>208</xdr:row>
      <xdr:rowOff>133350</xdr:rowOff>
    </xdr:to>
    <xdr:sp macro="" textlink="">
      <xdr:nvSpPr>
        <xdr:cNvPr id="21" name="Freccia in giù 20"/>
        <xdr:cNvSpPr/>
      </xdr:nvSpPr>
      <xdr:spPr>
        <a:xfrm rot="2560721" flipH="1">
          <a:off x="7915275" y="12839700"/>
          <a:ext cx="447675" cy="438150"/>
        </a:xfrm>
        <a:prstGeom prst="downArrow">
          <a:avLst/>
        </a:prstGeom>
        <a:solidFill>
          <a:srgbClr val="B1291C">
            <a:alpha val="3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it-IT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oneCellAnchor>
    <xdr:from>
      <xdr:col>3</xdr:col>
      <xdr:colOff>703276</xdr:colOff>
      <xdr:row>205</xdr:row>
      <xdr:rowOff>4354</xdr:rowOff>
    </xdr:from>
    <xdr:ext cx="1002710" cy="311496"/>
    <xdr:sp macro="" textlink="">
      <xdr:nvSpPr>
        <xdr:cNvPr id="23" name="Rettangolo 22"/>
        <xdr:cNvSpPr/>
      </xdr:nvSpPr>
      <xdr:spPr>
        <a:xfrm>
          <a:off x="8401717" y="51573825"/>
          <a:ext cx="1002710" cy="311496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>
              <a:rot lat="0" lon="0" rev="0"/>
            </a:camera>
            <a:lightRig rig="contrasting" dir="t">
              <a:rot lat="0" lon="0" rev="4500000"/>
            </a:lightRig>
          </a:scene3d>
          <a:sp3d contourW="6350" prstMaterial="metal">
            <a:bevelT w="127000" h="31750" prst="relaxedInset"/>
            <a:contourClr>
              <a:schemeClr val="accent1">
                <a:shade val="75000"/>
              </a:schemeClr>
            </a:contourClr>
          </a:sp3d>
        </a:bodyPr>
        <a:lstStyle/>
        <a:p>
          <a:pPr algn="ctr"/>
          <a:r>
            <a:rPr lang="it-IT" sz="1400" b="1" cap="all" spc="0">
              <a:ln w="0"/>
              <a:solidFill>
                <a:srgbClr val="B1291C"/>
              </a:solidFill>
              <a:effectLst>
                <a:reflection blurRad="12700" stA="50000" endPos="50000" dist="5000" dir="5400000" sy="-100000" rotWithShape="0"/>
              </a:effectLst>
            </a:rPr>
            <a:t>seleziona</a:t>
          </a:r>
        </a:p>
      </xdr:txBody>
    </xdr:sp>
    <xdr:clientData/>
  </xdr:oneCellAnchor>
  <xdr:twoCellAnchor editAs="oneCell">
    <xdr:from>
      <xdr:col>1</xdr:col>
      <xdr:colOff>2509603</xdr:colOff>
      <xdr:row>206</xdr:row>
      <xdr:rowOff>190499</xdr:rowOff>
    </xdr:from>
    <xdr:to>
      <xdr:col>1</xdr:col>
      <xdr:colOff>3225136</xdr:colOff>
      <xdr:row>209</xdr:row>
      <xdr:rowOff>257735</xdr:rowOff>
    </xdr:to>
    <xdr:pic>
      <xdr:nvPicPr>
        <xdr:cNvPr id="26" name="Immagine 25" descr="folder documents icon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9603" y="392205"/>
          <a:ext cx="715533" cy="7171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802821</xdr:colOff>
      <xdr:row>208</xdr:row>
      <xdr:rowOff>46482</xdr:rowOff>
    </xdr:from>
    <xdr:to>
      <xdr:col>13</xdr:col>
      <xdr:colOff>681873</xdr:colOff>
      <xdr:row>224</xdr:row>
      <xdr:rowOff>56095</xdr:rowOff>
    </xdr:to>
    <xdr:graphicFrame macro="">
      <xdr:nvGraphicFramePr>
        <xdr:cNvPr id="7" name="Gra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829228</xdr:colOff>
      <xdr:row>208</xdr:row>
      <xdr:rowOff>46482</xdr:rowOff>
    </xdr:from>
    <xdr:to>
      <xdr:col>19</xdr:col>
      <xdr:colOff>841149</xdr:colOff>
      <xdr:row>224</xdr:row>
      <xdr:rowOff>56095</xdr:rowOff>
    </xdr:to>
    <xdr:graphicFrame macro="">
      <xdr:nvGraphicFramePr>
        <xdr:cNvPr id="9" name="Gra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20</xdr:col>
      <xdr:colOff>414618</xdr:colOff>
      <xdr:row>208</xdr:row>
      <xdr:rowOff>213471</xdr:rowOff>
    </xdr:from>
    <xdr:to>
      <xdr:col>23</xdr:col>
      <xdr:colOff>582707</xdr:colOff>
      <xdr:row>223</xdr:row>
      <xdr:rowOff>166406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23</xdr:col>
      <xdr:colOff>756397</xdr:colOff>
      <xdr:row>208</xdr:row>
      <xdr:rowOff>213471</xdr:rowOff>
    </xdr:from>
    <xdr:to>
      <xdr:col>26</xdr:col>
      <xdr:colOff>812427</xdr:colOff>
      <xdr:row>223</xdr:row>
      <xdr:rowOff>166406</xdr:rowOff>
    </xdr:to>
    <xdr:graphicFrame macro="">
      <xdr:nvGraphicFramePr>
        <xdr:cNvPr id="17" name="Grafico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27</xdr:col>
      <xdr:colOff>89646</xdr:colOff>
      <xdr:row>208</xdr:row>
      <xdr:rowOff>213471</xdr:rowOff>
    </xdr:from>
    <xdr:to>
      <xdr:col>30</xdr:col>
      <xdr:colOff>-1</xdr:colOff>
      <xdr:row>223</xdr:row>
      <xdr:rowOff>166406</xdr:rowOff>
    </xdr:to>
    <xdr:graphicFrame macro="">
      <xdr:nvGraphicFramePr>
        <xdr:cNvPr id="18" name="Grafico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8</xdr:col>
      <xdr:colOff>40820</xdr:colOff>
      <xdr:row>225</xdr:row>
      <xdr:rowOff>101081</xdr:rowOff>
    </xdr:from>
    <xdr:to>
      <xdr:col>13</xdr:col>
      <xdr:colOff>739022</xdr:colOff>
      <xdr:row>239</xdr:row>
      <xdr:rowOff>165725</xdr:rowOff>
    </xdr:to>
    <xdr:graphicFrame macro="">
      <xdr:nvGraphicFramePr>
        <xdr:cNvPr id="22" name="Grafico 21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13</xdr:col>
      <xdr:colOff>829228</xdr:colOff>
      <xdr:row>225</xdr:row>
      <xdr:rowOff>100280</xdr:rowOff>
    </xdr:from>
    <xdr:to>
      <xdr:col>19</xdr:col>
      <xdr:colOff>840028</xdr:colOff>
      <xdr:row>239</xdr:row>
      <xdr:rowOff>165725</xdr:rowOff>
    </xdr:to>
    <xdr:graphicFrame macro="">
      <xdr:nvGraphicFramePr>
        <xdr:cNvPr id="15" name="Grafico 14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20</xdr:col>
      <xdr:colOff>72357</xdr:colOff>
      <xdr:row>225</xdr:row>
      <xdr:rowOff>99519</xdr:rowOff>
    </xdr:from>
    <xdr:to>
      <xdr:col>25</xdr:col>
      <xdr:colOff>788007</xdr:colOff>
      <xdr:row>239</xdr:row>
      <xdr:rowOff>165725</xdr:rowOff>
    </xdr:to>
    <xdr:graphicFrame macro="">
      <xdr:nvGraphicFramePr>
        <xdr:cNvPr id="16" name="Grafico 15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8</xdr:col>
      <xdr:colOff>29615</xdr:colOff>
      <xdr:row>297</xdr:row>
      <xdr:rowOff>114060</xdr:rowOff>
    </xdr:from>
    <xdr:to>
      <xdr:col>13</xdr:col>
      <xdr:colOff>716931</xdr:colOff>
      <xdr:row>312</xdr:row>
      <xdr:rowOff>159810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7</xdr:col>
      <xdr:colOff>802821</xdr:colOff>
      <xdr:row>261</xdr:row>
      <xdr:rowOff>174736</xdr:rowOff>
    </xdr:from>
    <xdr:to>
      <xdr:col>14</xdr:col>
      <xdr:colOff>680358</xdr:colOff>
      <xdr:row>296</xdr:row>
      <xdr:rowOff>111497</xdr:rowOff>
    </xdr:to>
    <xdr:graphicFrame macro="">
      <xdr:nvGraphicFramePr>
        <xdr:cNvPr id="24" name="Grafico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15</xdr:col>
      <xdr:colOff>176892</xdr:colOff>
      <xdr:row>261</xdr:row>
      <xdr:rowOff>174736</xdr:rowOff>
    </xdr:from>
    <xdr:to>
      <xdr:col>22</xdr:col>
      <xdr:colOff>136071</xdr:colOff>
      <xdr:row>296</xdr:row>
      <xdr:rowOff>111497</xdr:rowOff>
    </xdr:to>
    <xdr:graphicFrame macro="">
      <xdr:nvGraphicFramePr>
        <xdr:cNvPr id="28" name="Grafico 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22</xdr:col>
      <xdr:colOff>340179</xdr:colOff>
      <xdr:row>261</xdr:row>
      <xdr:rowOff>174736</xdr:rowOff>
    </xdr:from>
    <xdr:to>
      <xdr:col>29</xdr:col>
      <xdr:colOff>13609</xdr:colOff>
      <xdr:row>296</xdr:row>
      <xdr:rowOff>111497</xdr:rowOff>
    </xdr:to>
    <xdr:graphicFrame macro="">
      <xdr:nvGraphicFramePr>
        <xdr:cNvPr id="29" name="Grafico 2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8</xdr:col>
      <xdr:colOff>40820</xdr:colOff>
      <xdr:row>241</xdr:row>
      <xdr:rowOff>33818</xdr:rowOff>
    </xdr:from>
    <xdr:to>
      <xdr:col>13</xdr:col>
      <xdr:colOff>313764</xdr:colOff>
      <xdr:row>260</xdr:row>
      <xdr:rowOff>116143</xdr:rowOff>
    </xdr:to>
    <xdr:graphicFrame macro="">
      <xdr:nvGraphicFramePr>
        <xdr:cNvPr id="30" name="Grafico 2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7</xdr:col>
      <xdr:colOff>802821</xdr:colOff>
      <xdr:row>329</xdr:row>
      <xdr:rowOff>190499</xdr:rowOff>
    </xdr:from>
    <xdr:to>
      <xdr:col>13</xdr:col>
      <xdr:colOff>197703</xdr:colOff>
      <xdr:row>411</xdr:row>
      <xdr:rowOff>21293</xdr:rowOff>
    </xdr:to>
    <xdr:graphicFrame macro="">
      <xdr:nvGraphicFramePr>
        <xdr:cNvPr id="31" name="Grafico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7</xdr:col>
      <xdr:colOff>802821</xdr:colOff>
      <xdr:row>314</xdr:row>
      <xdr:rowOff>34738</xdr:rowOff>
    </xdr:from>
    <xdr:to>
      <xdr:col>13</xdr:col>
      <xdr:colOff>665703</xdr:colOff>
      <xdr:row>328</xdr:row>
      <xdr:rowOff>110938</xdr:rowOff>
    </xdr:to>
    <xdr:graphicFrame macro="">
      <xdr:nvGraphicFramePr>
        <xdr:cNvPr id="3" name="Gra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13</xdr:col>
      <xdr:colOff>771204</xdr:colOff>
      <xdr:row>314</xdr:row>
      <xdr:rowOff>34738</xdr:rowOff>
    </xdr:from>
    <xdr:to>
      <xdr:col>19</xdr:col>
      <xdr:colOff>768557</xdr:colOff>
      <xdr:row>328</xdr:row>
      <xdr:rowOff>110938</xdr:rowOff>
    </xdr:to>
    <xdr:graphicFrame macro="">
      <xdr:nvGraphicFramePr>
        <xdr:cNvPr id="34" name="Grafico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20</xdr:col>
      <xdr:colOff>0</xdr:colOff>
      <xdr:row>314</xdr:row>
      <xdr:rowOff>34738</xdr:rowOff>
    </xdr:from>
    <xdr:to>
      <xdr:col>25</xdr:col>
      <xdr:colOff>714529</xdr:colOff>
      <xdr:row>328</xdr:row>
      <xdr:rowOff>110938</xdr:rowOff>
    </xdr:to>
    <xdr:graphicFrame macro="">
      <xdr:nvGraphicFramePr>
        <xdr:cNvPr id="35" name="Grafico 3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13</xdr:col>
      <xdr:colOff>771204</xdr:colOff>
      <xdr:row>297</xdr:row>
      <xdr:rowOff>114060</xdr:rowOff>
    </xdr:from>
    <xdr:to>
      <xdr:col>19</xdr:col>
      <xdr:colOff>774961</xdr:colOff>
      <xdr:row>312</xdr:row>
      <xdr:rowOff>159810</xdr:rowOff>
    </xdr:to>
    <xdr:graphicFrame macro="">
      <xdr:nvGraphicFramePr>
        <xdr:cNvPr id="25" name="Grafico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19</xdr:col>
      <xdr:colOff>851648</xdr:colOff>
      <xdr:row>297</xdr:row>
      <xdr:rowOff>114060</xdr:rowOff>
    </xdr:from>
    <xdr:to>
      <xdr:col>25</xdr:col>
      <xdr:colOff>698522</xdr:colOff>
      <xdr:row>312</xdr:row>
      <xdr:rowOff>159810</xdr:rowOff>
    </xdr:to>
    <xdr:graphicFrame macro="">
      <xdr:nvGraphicFramePr>
        <xdr:cNvPr id="27" name="Grafico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2743200</xdr:colOff>
      <xdr:row>0</xdr:row>
      <xdr:rowOff>0</xdr:rowOff>
    </xdr:from>
    <xdr:to>
      <xdr:col>0</xdr:col>
      <xdr:colOff>3474720</xdr:colOff>
      <xdr:row>3</xdr:row>
      <xdr:rowOff>160020</xdr:rowOff>
    </xdr:to>
    <xdr:pic>
      <xdr:nvPicPr>
        <xdr:cNvPr id="2" name="Immagine 1" descr="back icon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76700" y="0"/>
          <a:ext cx="731520" cy="7315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1168"/>
  <sheetViews>
    <sheetView showGridLines="0" tabSelected="1" topLeftCell="B205" zoomScale="85" zoomScaleNormal="85" workbookViewId="0">
      <selection activeCell="E215" sqref="E215"/>
    </sheetView>
  </sheetViews>
  <sheetFormatPr defaultColWidth="8.5703125" defaultRowHeight="15" x14ac:dyDescent="0.25"/>
  <cols>
    <col min="1" max="1" width="4.140625" style="3" hidden="1" customWidth="1"/>
    <col min="2" max="2" width="92.140625" style="3" customWidth="1"/>
    <col min="3" max="3" width="10.28515625" style="7" customWidth="1"/>
    <col min="4" max="4" width="12.140625" style="7" bestFit="1" customWidth="1"/>
    <col min="5" max="5" width="13.42578125" style="3" bestFit="1" customWidth="1"/>
    <col min="6" max="7" width="14.28515625" style="3" bestFit="1" customWidth="1"/>
    <col min="8" max="8" width="12.28515625" style="3" bestFit="1" customWidth="1"/>
    <col min="9" max="9" width="12.85546875" style="3" bestFit="1" customWidth="1"/>
    <col min="10" max="10" width="12.5703125" style="3" customWidth="1"/>
    <col min="11" max="12" width="13.42578125" style="3" bestFit="1" customWidth="1"/>
    <col min="13" max="14" width="12.85546875" style="3" bestFit="1" customWidth="1"/>
    <col min="15" max="15" width="11.5703125" style="3" customWidth="1"/>
    <col min="16" max="16" width="13.140625" style="3" bestFit="1" customWidth="1"/>
    <col min="17" max="17" width="12.85546875" style="3" bestFit="1" customWidth="1"/>
    <col min="18" max="18" width="13.42578125" style="3" bestFit="1" customWidth="1"/>
    <col min="19" max="19" width="11.5703125" style="3" customWidth="1"/>
    <col min="20" max="20" width="13.140625" style="3" bestFit="1" customWidth="1"/>
    <col min="21" max="21" width="11.5703125" style="3" customWidth="1"/>
    <col min="22" max="22" width="13.42578125" style="3" bestFit="1" customWidth="1"/>
    <col min="23" max="23" width="13.140625" style="3" bestFit="1" customWidth="1"/>
    <col min="24" max="24" width="12.5703125" style="3" bestFit="1" customWidth="1"/>
    <col min="25" max="25" width="14.140625" style="3" bestFit="1" customWidth="1"/>
    <col min="26" max="26" width="13.140625" style="3" bestFit="1" customWidth="1"/>
    <col min="27" max="27" width="13.42578125" style="3" bestFit="1" customWidth="1"/>
    <col min="28" max="28" width="13.7109375" style="3" bestFit="1" customWidth="1"/>
    <col min="29" max="29" width="13.42578125" style="3" bestFit="1" customWidth="1"/>
    <col min="30" max="30" width="14.7109375" style="3" bestFit="1" customWidth="1"/>
    <col min="31" max="31" width="3" style="3" customWidth="1"/>
    <col min="32" max="32" width="10.5703125" style="6" bestFit="1" customWidth="1"/>
    <col min="33" max="33" width="9" style="3" bestFit="1" customWidth="1"/>
    <col min="34" max="34" width="8.5703125" style="3"/>
    <col min="35" max="35" width="9" style="3" bestFit="1" customWidth="1"/>
    <col min="36" max="36" width="11.5703125" style="3" bestFit="1" customWidth="1"/>
    <col min="37" max="69" width="8.5703125" style="3"/>
    <col min="70" max="70" width="8.5703125" style="3" customWidth="1"/>
    <col min="71" max="72" width="8.5703125" style="3" hidden="1" customWidth="1"/>
    <col min="73" max="73" width="8.5703125" style="3" customWidth="1"/>
    <col min="74" max="256" width="8.5703125" style="3"/>
    <col min="257" max="257" width="25" style="3" customWidth="1"/>
    <col min="258" max="258" width="65.5703125" style="3" customWidth="1"/>
    <col min="259" max="259" width="7.5703125" style="3" customWidth="1"/>
    <col min="260" max="260" width="4.140625" style="3" customWidth="1"/>
    <col min="261" max="280" width="11.5703125" style="3" customWidth="1"/>
    <col min="281" max="284" width="12.7109375" style="3" bestFit="1" customWidth="1"/>
    <col min="285" max="285" width="11.5703125" style="3" customWidth="1"/>
    <col min="286" max="286" width="12.7109375" style="3" bestFit="1" customWidth="1"/>
    <col min="287" max="287" width="3" style="3" customWidth="1"/>
    <col min="288" max="288" width="32.7109375" style="3" customWidth="1"/>
    <col min="289" max="289" width="35.28515625" style="3" customWidth="1"/>
    <col min="290" max="512" width="8.5703125" style="3"/>
    <col min="513" max="513" width="25" style="3" customWidth="1"/>
    <col min="514" max="514" width="65.5703125" style="3" customWidth="1"/>
    <col min="515" max="515" width="7.5703125" style="3" customWidth="1"/>
    <col min="516" max="516" width="4.140625" style="3" customWidth="1"/>
    <col min="517" max="536" width="11.5703125" style="3" customWidth="1"/>
    <col min="537" max="540" width="12.7109375" style="3" bestFit="1" customWidth="1"/>
    <col min="541" max="541" width="11.5703125" style="3" customWidth="1"/>
    <col min="542" max="542" width="12.7109375" style="3" bestFit="1" customWidth="1"/>
    <col min="543" max="543" width="3" style="3" customWidth="1"/>
    <col min="544" max="544" width="32.7109375" style="3" customWidth="1"/>
    <col min="545" max="545" width="35.28515625" style="3" customWidth="1"/>
    <col min="546" max="768" width="8.5703125" style="3"/>
    <col min="769" max="769" width="25" style="3" customWidth="1"/>
    <col min="770" max="770" width="65.5703125" style="3" customWidth="1"/>
    <col min="771" max="771" width="7.5703125" style="3" customWidth="1"/>
    <col min="772" max="772" width="4.140625" style="3" customWidth="1"/>
    <col min="773" max="792" width="11.5703125" style="3" customWidth="1"/>
    <col min="793" max="796" width="12.7109375" style="3" bestFit="1" customWidth="1"/>
    <col min="797" max="797" width="11.5703125" style="3" customWidth="1"/>
    <col min="798" max="798" width="12.7109375" style="3" bestFit="1" customWidth="1"/>
    <col min="799" max="799" width="3" style="3" customWidth="1"/>
    <col min="800" max="800" width="32.7109375" style="3" customWidth="1"/>
    <col min="801" max="801" width="35.28515625" style="3" customWidth="1"/>
    <col min="802" max="1024" width="8.5703125" style="3"/>
    <col min="1025" max="1025" width="25" style="3" customWidth="1"/>
    <col min="1026" max="1026" width="65.5703125" style="3" customWidth="1"/>
    <col min="1027" max="1027" width="7.5703125" style="3" customWidth="1"/>
    <col min="1028" max="1028" width="4.140625" style="3" customWidth="1"/>
    <col min="1029" max="1048" width="11.5703125" style="3" customWidth="1"/>
    <col min="1049" max="1052" width="12.7109375" style="3" bestFit="1" customWidth="1"/>
    <col min="1053" max="1053" width="11.5703125" style="3" customWidth="1"/>
    <col min="1054" max="1054" width="12.7109375" style="3" bestFit="1" customWidth="1"/>
    <col min="1055" max="1055" width="3" style="3" customWidth="1"/>
    <col min="1056" max="1056" width="32.7109375" style="3" customWidth="1"/>
    <col min="1057" max="1057" width="35.28515625" style="3" customWidth="1"/>
    <col min="1058" max="1280" width="8.5703125" style="3"/>
    <col min="1281" max="1281" width="25" style="3" customWidth="1"/>
    <col min="1282" max="1282" width="65.5703125" style="3" customWidth="1"/>
    <col min="1283" max="1283" width="7.5703125" style="3" customWidth="1"/>
    <col min="1284" max="1284" width="4.140625" style="3" customWidth="1"/>
    <col min="1285" max="1304" width="11.5703125" style="3" customWidth="1"/>
    <col min="1305" max="1308" width="12.7109375" style="3" bestFit="1" customWidth="1"/>
    <col min="1309" max="1309" width="11.5703125" style="3" customWidth="1"/>
    <col min="1310" max="1310" width="12.7109375" style="3" bestFit="1" customWidth="1"/>
    <col min="1311" max="1311" width="3" style="3" customWidth="1"/>
    <col min="1312" max="1312" width="32.7109375" style="3" customWidth="1"/>
    <col min="1313" max="1313" width="35.28515625" style="3" customWidth="1"/>
    <col min="1314" max="1536" width="8.5703125" style="3"/>
    <col min="1537" max="1537" width="25" style="3" customWidth="1"/>
    <col min="1538" max="1538" width="65.5703125" style="3" customWidth="1"/>
    <col min="1539" max="1539" width="7.5703125" style="3" customWidth="1"/>
    <col min="1540" max="1540" width="4.140625" style="3" customWidth="1"/>
    <col min="1541" max="1560" width="11.5703125" style="3" customWidth="1"/>
    <col min="1561" max="1564" width="12.7109375" style="3" bestFit="1" customWidth="1"/>
    <col min="1565" max="1565" width="11.5703125" style="3" customWidth="1"/>
    <col min="1566" max="1566" width="12.7109375" style="3" bestFit="1" customWidth="1"/>
    <col min="1567" max="1567" width="3" style="3" customWidth="1"/>
    <col min="1568" max="1568" width="32.7109375" style="3" customWidth="1"/>
    <col min="1569" max="1569" width="35.28515625" style="3" customWidth="1"/>
    <col min="1570" max="1792" width="8.5703125" style="3"/>
    <col min="1793" max="1793" width="25" style="3" customWidth="1"/>
    <col min="1794" max="1794" width="65.5703125" style="3" customWidth="1"/>
    <col min="1795" max="1795" width="7.5703125" style="3" customWidth="1"/>
    <col min="1796" max="1796" width="4.140625" style="3" customWidth="1"/>
    <col min="1797" max="1816" width="11.5703125" style="3" customWidth="1"/>
    <col min="1817" max="1820" width="12.7109375" style="3" bestFit="1" customWidth="1"/>
    <col min="1821" max="1821" width="11.5703125" style="3" customWidth="1"/>
    <col min="1822" max="1822" width="12.7109375" style="3" bestFit="1" customWidth="1"/>
    <col min="1823" max="1823" width="3" style="3" customWidth="1"/>
    <col min="1824" max="1824" width="32.7109375" style="3" customWidth="1"/>
    <col min="1825" max="1825" width="35.28515625" style="3" customWidth="1"/>
    <col min="1826" max="2048" width="8.5703125" style="3"/>
    <col min="2049" max="2049" width="25" style="3" customWidth="1"/>
    <col min="2050" max="2050" width="65.5703125" style="3" customWidth="1"/>
    <col min="2051" max="2051" width="7.5703125" style="3" customWidth="1"/>
    <col min="2052" max="2052" width="4.140625" style="3" customWidth="1"/>
    <col min="2053" max="2072" width="11.5703125" style="3" customWidth="1"/>
    <col min="2073" max="2076" width="12.7109375" style="3" bestFit="1" customWidth="1"/>
    <col min="2077" max="2077" width="11.5703125" style="3" customWidth="1"/>
    <col min="2078" max="2078" width="12.7109375" style="3" bestFit="1" customWidth="1"/>
    <col min="2079" max="2079" width="3" style="3" customWidth="1"/>
    <col min="2080" max="2080" width="32.7109375" style="3" customWidth="1"/>
    <col min="2081" max="2081" width="35.28515625" style="3" customWidth="1"/>
    <col min="2082" max="2304" width="8.5703125" style="3"/>
    <col min="2305" max="2305" width="25" style="3" customWidth="1"/>
    <col min="2306" max="2306" width="65.5703125" style="3" customWidth="1"/>
    <col min="2307" max="2307" width="7.5703125" style="3" customWidth="1"/>
    <col min="2308" max="2308" width="4.140625" style="3" customWidth="1"/>
    <col min="2309" max="2328" width="11.5703125" style="3" customWidth="1"/>
    <col min="2329" max="2332" width="12.7109375" style="3" bestFit="1" customWidth="1"/>
    <col min="2333" max="2333" width="11.5703125" style="3" customWidth="1"/>
    <col min="2334" max="2334" width="12.7109375" style="3" bestFit="1" customWidth="1"/>
    <col min="2335" max="2335" width="3" style="3" customWidth="1"/>
    <col min="2336" max="2336" width="32.7109375" style="3" customWidth="1"/>
    <col min="2337" max="2337" width="35.28515625" style="3" customWidth="1"/>
    <col min="2338" max="2560" width="8.5703125" style="3"/>
    <col min="2561" max="2561" width="25" style="3" customWidth="1"/>
    <col min="2562" max="2562" width="65.5703125" style="3" customWidth="1"/>
    <col min="2563" max="2563" width="7.5703125" style="3" customWidth="1"/>
    <col min="2564" max="2564" width="4.140625" style="3" customWidth="1"/>
    <col min="2565" max="2584" width="11.5703125" style="3" customWidth="1"/>
    <col min="2585" max="2588" width="12.7109375" style="3" bestFit="1" customWidth="1"/>
    <col min="2589" max="2589" width="11.5703125" style="3" customWidth="1"/>
    <col min="2590" max="2590" width="12.7109375" style="3" bestFit="1" customWidth="1"/>
    <col min="2591" max="2591" width="3" style="3" customWidth="1"/>
    <col min="2592" max="2592" width="32.7109375" style="3" customWidth="1"/>
    <col min="2593" max="2593" width="35.28515625" style="3" customWidth="1"/>
    <col min="2594" max="2816" width="8.5703125" style="3"/>
    <col min="2817" max="2817" width="25" style="3" customWidth="1"/>
    <col min="2818" max="2818" width="65.5703125" style="3" customWidth="1"/>
    <col min="2819" max="2819" width="7.5703125" style="3" customWidth="1"/>
    <col min="2820" max="2820" width="4.140625" style="3" customWidth="1"/>
    <col min="2821" max="2840" width="11.5703125" style="3" customWidth="1"/>
    <col min="2841" max="2844" width="12.7109375" style="3" bestFit="1" customWidth="1"/>
    <col min="2845" max="2845" width="11.5703125" style="3" customWidth="1"/>
    <col min="2846" max="2846" width="12.7109375" style="3" bestFit="1" customWidth="1"/>
    <col min="2847" max="2847" width="3" style="3" customWidth="1"/>
    <col min="2848" max="2848" width="32.7109375" style="3" customWidth="1"/>
    <col min="2849" max="2849" width="35.28515625" style="3" customWidth="1"/>
    <col min="2850" max="3072" width="8.5703125" style="3"/>
    <col min="3073" max="3073" width="25" style="3" customWidth="1"/>
    <col min="3074" max="3074" width="65.5703125" style="3" customWidth="1"/>
    <col min="3075" max="3075" width="7.5703125" style="3" customWidth="1"/>
    <col min="3076" max="3076" width="4.140625" style="3" customWidth="1"/>
    <col min="3077" max="3096" width="11.5703125" style="3" customWidth="1"/>
    <col min="3097" max="3100" width="12.7109375" style="3" bestFit="1" customWidth="1"/>
    <col min="3101" max="3101" width="11.5703125" style="3" customWidth="1"/>
    <col min="3102" max="3102" width="12.7109375" style="3" bestFit="1" customWidth="1"/>
    <col min="3103" max="3103" width="3" style="3" customWidth="1"/>
    <col min="3104" max="3104" width="32.7109375" style="3" customWidth="1"/>
    <col min="3105" max="3105" width="35.28515625" style="3" customWidth="1"/>
    <col min="3106" max="3328" width="8.5703125" style="3"/>
    <col min="3329" max="3329" width="25" style="3" customWidth="1"/>
    <col min="3330" max="3330" width="65.5703125" style="3" customWidth="1"/>
    <col min="3331" max="3331" width="7.5703125" style="3" customWidth="1"/>
    <col min="3332" max="3332" width="4.140625" style="3" customWidth="1"/>
    <col min="3333" max="3352" width="11.5703125" style="3" customWidth="1"/>
    <col min="3353" max="3356" width="12.7109375" style="3" bestFit="1" customWidth="1"/>
    <col min="3357" max="3357" width="11.5703125" style="3" customWidth="1"/>
    <col min="3358" max="3358" width="12.7109375" style="3" bestFit="1" customWidth="1"/>
    <col min="3359" max="3359" width="3" style="3" customWidth="1"/>
    <col min="3360" max="3360" width="32.7109375" style="3" customWidth="1"/>
    <col min="3361" max="3361" width="35.28515625" style="3" customWidth="1"/>
    <col min="3362" max="3584" width="8.5703125" style="3"/>
    <col min="3585" max="3585" width="25" style="3" customWidth="1"/>
    <col min="3586" max="3586" width="65.5703125" style="3" customWidth="1"/>
    <col min="3587" max="3587" width="7.5703125" style="3" customWidth="1"/>
    <col min="3588" max="3588" width="4.140625" style="3" customWidth="1"/>
    <col min="3589" max="3608" width="11.5703125" style="3" customWidth="1"/>
    <col min="3609" max="3612" width="12.7109375" style="3" bestFit="1" customWidth="1"/>
    <col min="3613" max="3613" width="11.5703125" style="3" customWidth="1"/>
    <col min="3614" max="3614" width="12.7109375" style="3" bestFit="1" customWidth="1"/>
    <col min="3615" max="3615" width="3" style="3" customWidth="1"/>
    <col min="3616" max="3616" width="32.7109375" style="3" customWidth="1"/>
    <col min="3617" max="3617" width="35.28515625" style="3" customWidth="1"/>
    <col min="3618" max="3840" width="8.5703125" style="3"/>
    <col min="3841" max="3841" width="25" style="3" customWidth="1"/>
    <col min="3842" max="3842" width="65.5703125" style="3" customWidth="1"/>
    <col min="3843" max="3843" width="7.5703125" style="3" customWidth="1"/>
    <col min="3844" max="3844" width="4.140625" style="3" customWidth="1"/>
    <col min="3845" max="3864" width="11.5703125" style="3" customWidth="1"/>
    <col min="3865" max="3868" width="12.7109375" style="3" bestFit="1" customWidth="1"/>
    <col min="3869" max="3869" width="11.5703125" style="3" customWidth="1"/>
    <col min="3870" max="3870" width="12.7109375" style="3" bestFit="1" customWidth="1"/>
    <col min="3871" max="3871" width="3" style="3" customWidth="1"/>
    <col min="3872" max="3872" width="32.7109375" style="3" customWidth="1"/>
    <col min="3873" max="3873" width="35.28515625" style="3" customWidth="1"/>
    <col min="3874" max="4096" width="8.5703125" style="3"/>
    <col min="4097" max="4097" width="25" style="3" customWidth="1"/>
    <col min="4098" max="4098" width="65.5703125" style="3" customWidth="1"/>
    <col min="4099" max="4099" width="7.5703125" style="3" customWidth="1"/>
    <col min="4100" max="4100" width="4.140625" style="3" customWidth="1"/>
    <col min="4101" max="4120" width="11.5703125" style="3" customWidth="1"/>
    <col min="4121" max="4124" width="12.7109375" style="3" bestFit="1" customWidth="1"/>
    <col min="4125" max="4125" width="11.5703125" style="3" customWidth="1"/>
    <col min="4126" max="4126" width="12.7109375" style="3" bestFit="1" customWidth="1"/>
    <col min="4127" max="4127" width="3" style="3" customWidth="1"/>
    <col min="4128" max="4128" width="32.7109375" style="3" customWidth="1"/>
    <col min="4129" max="4129" width="35.28515625" style="3" customWidth="1"/>
    <col min="4130" max="4352" width="8.5703125" style="3"/>
    <col min="4353" max="4353" width="25" style="3" customWidth="1"/>
    <col min="4354" max="4354" width="65.5703125" style="3" customWidth="1"/>
    <col min="4355" max="4355" width="7.5703125" style="3" customWidth="1"/>
    <col min="4356" max="4356" width="4.140625" style="3" customWidth="1"/>
    <col min="4357" max="4376" width="11.5703125" style="3" customWidth="1"/>
    <col min="4377" max="4380" width="12.7109375" style="3" bestFit="1" customWidth="1"/>
    <col min="4381" max="4381" width="11.5703125" style="3" customWidth="1"/>
    <col min="4382" max="4382" width="12.7109375" style="3" bestFit="1" customWidth="1"/>
    <col min="4383" max="4383" width="3" style="3" customWidth="1"/>
    <col min="4384" max="4384" width="32.7109375" style="3" customWidth="1"/>
    <col min="4385" max="4385" width="35.28515625" style="3" customWidth="1"/>
    <col min="4386" max="4608" width="8.5703125" style="3"/>
    <col min="4609" max="4609" width="25" style="3" customWidth="1"/>
    <col min="4610" max="4610" width="65.5703125" style="3" customWidth="1"/>
    <col min="4611" max="4611" width="7.5703125" style="3" customWidth="1"/>
    <col min="4612" max="4612" width="4.140625" style="3" customWidth="1"/>
    <col min="4613" max="4632" width="11.5703125" style="3" customWidth="1"/>
    <col min="4633" max="4636" width="12.7109375" style="3" bestFit="1" customWidth="1"/>
    <col min="4637" max="4637" width="11.5703125" style="3" customWidth="1"/>
    <col min="4638" max="4638" width="12.7109375" style="3" bestFit="1" customWidth="1"/>
    <col min="4639" max="4639" width="3" style="3" customWidth="1"/>
    <col min="4640" max="4640" width="32.7109375" style="3" customWidth="1"/>
    <col min="4641" max="4641" width="35.28515625" style="3" customWidth="1"/>
    <col min="4642" max="4864" width="8.5703125" style="3"/>
    <col min="4865" max="4865" width="25" style="3" customWidth="1"/>
    <col min="4866" max="4866" width="65.5703125" style="3" customWidth="1"/>
    <col min="4867" max="4867" width="7.5703125" style="3" customWidth="1"/>
    <col min="4868" max="4868" width="4.140625" style="3" customWidth="1"/>
    <col min="4869" max="4888" width="11.5703125" style="3" customWidth="1"/>
    <col min="4889" max="4892" width="12.7109375" style="3" bestFit="1" customWidth="1"/>
    <col min="4893" max="4893" width="11.5703125" style="3" customWidth="1"/>
    <col min="4894" max="4894" width="12.7109375" style="3" bestFit="1" customWidth="1"/>
    <col min="4895" max="4895" width="3" style="3" customWidth="1"/>
    <col min="4896" max="4896" width="32.7109375" style="3" customWidth="1"/>
    <col min="4897" max="4897" width="35.28515625" style="3" customWidth="1"/>
    <col min="4898" max="5120" width="8.5703125" style="3"/>
    <col min="5121" max="5121" width="25" style="3" customWidth="1"/>
    <col min="5122" max="5122" width="65.5703125" style="3" customWidth="1"/>
    <col min="5123" max="5123" width="7.5703125" style="3" customWidth="1"/>
    <col min="5124" max="5124" width="4.140625" style="3" customWidth="1"/>
    <col min="5125" max="5144" width="11.5703125" style="3" customWidth="1"/>
    <col min="5145" max="5148" width="12.7109375" style="3" bestFit="1" customWidth="1"/>
    <col min="5149" max="5149" width="11.5703125" style="3" customWidth="1"/>
    <col min="5150" max="5150" width="12.7109375" style="3" bestFit="1" customWidth="1"/>
    <col min="5151" max="5151" width="3" style="3" customWidth="1"/>
    <col min="5152" max="5152" width="32.7109375" style="3" customWidth="1"/>
    <col min="5153" max="5153" width="35.28515625" style="3" customWidth="1"/>
    <col min="5154" max="5376" width="8.5703125" style="3"/>
    <col min="5377" max="5377" width="25" style="3" customWidth="1"/>
    <col min="5378" max="5378" width="65.5703125" style="3" customWidth="1"/>
    <col min="5379" max="5379" width="7.5703125" style="3" customWidth="1"/>
    <col min="5380" max="5380" width="4.140625" style="3" customWidth="1"/>
    <col min="5381" max="5400" width="11.5703125" style="3" customWidth="1"/>
    <col min="5401" max="5404" width="12.7109375" style="3" bestFit="1" customWidth="1"/>
    <col min="5405" max="5405" width="11.5703125" style="3" customWidth="1"/>
    <col min="5406" max="5406" width="12.7109375" style="3" bestFit="1" customWidth="1"/>
    <col min="5407" max="5407" width="3" style="3" customWidth="1"/>
    <col min="5408" max="5408" width="32.7109375" style="3" customWidth="1"/>
    <col min="5409" max="5409" width="35.28515625" style="3" customWidth="1"/>
    <col min="5410" max="5632" width="8.5703125" style="3"/>
    <col min="5633" max="5633" width="25" style="3" customWidth="1"/>
    <col min="5634" max="5634" width="65.5703125" style="3" customWidth="1"/>
    <col min="5635" max="5635" width="7.5703125" style="3" customWidth="1"/>
    <col min="5636" max="5636" width="4.140625" style="3" customWidth="1"/>
    <col min="5637" max="5656" width="11.5703125" style="3" customWidth="1"/>
    <col min="5657" max="5660" width="12.7109375" style="3" bestFit="1" customWidth="1"/>
    <col min="5661" max="5661" width="11.5703125" style="3" customWidth="1"/>
    <col min="5662" max="5662" width="12.7109375" style="3" bestFit="1" customWidth="1"/>
    <col min="5663" max="5663" width="3" style="3" customWidth="1"/>
    <col min="5664" max="5664" width="32.7109375" style="3" customWidth="1"/>
    <col min="5665" max="5665" width="35.28515625" style="3" customWidth="1"/>
    <col min="5666" max="5888" width="8.5703125" style="3"/>
    <col min="5889" max="5889" width="25" style="3" customWidth="1"/>
    <col min="5890" max="5890" width="65.5703125" style="3" customWidth="1"/>
    <col min="5891" max="5891" width="7.5703125" style="3" customWidth="1"/>
    <col min="5892" max="5892" width="4.140625" style="3" customWidth="1"/>
    <col min="5893" max="5912" width="11.5703125" style="3" customWidth="1"/>
    <col min="5913" max="5916" width="12.7109375" style="3" bestFit="1" customWidth="1"/>
    <col min="5917" max="5917" width="11.5703125" style="3" customWidth="1"/>
    <col min="5918" max="5918" width="12.7109375" style="3" bestFit="1" customWidth="1"/>
    <col min="5919" max="5919" width="3" style="3" customWidth="1"/>
    <col min="5920" max="5920" width="32.7109375" style="3" customWidth="1"/>
    <col min="5921" max="5921" width="35.28515625" style="3" customWidth="1"/>
    <col min="5922" max="6144" width="8.5703125" style="3"/>
    <col min="6145" max="6145" width="25" style="3" customWidth="1"/>
    <col min="6146" max="6146" width="65.5703125" style="3" customWidth="1"/>
    <col min="6147" max="6147" width="7.5703125" style="3" customWidth="1"/>
    <col min="6148" max="6148" width="4.140625" style="3" customWidth="1"/>
    <col min="6149" max="6168" width="11.5703125" style="3" customWidth="1"/>
    <col min="6169" max="6172" width="12.7109375" style="3" bestFit="1" customWidth="1"/>
    <col min="6173" max="6173" width="11.5703125" style="3" customWidth="1"/>
    <col min="6174" max="6174" width="12.7109375" style="3" bestFit="1" customWidth="1"/>
    <col min="6175" max="6175" width="3" style="3" customWidth="1"/>
    <col min="6176" max="6176" width="32.7109375" style="3" customWidth="1"/>
    <col min="6177" max="6177" width="35.28515625" style="3" customWidth="1"/>
    <col min="6178" max="6400" width="8.5703125" style="3"/>
    <col min="6401" max="6401" width="25" style="3" customWidth="1"/>
    <col min="6402" max="6402" width="65.5703125" style="3" customWidth="1"/>
    <col min="6403" max="6403" width="7.5703125" style="3" customWidth="1"/>
    <col min="6404" max="6404" width="4.140625" style="3" customWidth="1"/>
    <col min="6405" max="6424" width="11.5703125" style="3" customWidth="1"/>
    <col min="6425" max="6428" width="12.7109375" style="3" bestFit="1" customWidth="1"/>
    <col min="6429" max="6429" width="11.5703125" style="3" customWidth="1"/>
    <col min="6430" max="6430" width="12.7109375" style="3" bestFit="1" customWidth="1"/>
    <col min="6431" max="6431" width="3" style="3" customWidth="1"/>
    <col min="6432" max="6432" width="32.7109375" style="3" customWidth="1"/>
    <col min="6433" max="6433" width="35.28515625" style="3" customWidth="1"/>
    <col min="6434" max="6656" width="8.5703125" style="3"/>
    <col min="6657" max="6657" width="25" style="3" customWidth="1"/>
    <col min="6658" max="6658" width="65.5703125" style="3" customWidth="1"/>
    <col min="6659" max="6659" width="7.5703125" style="3" customWidth="1"/>
    <col min="6660" max="6660" width="4.140625" style="3" customWidth="1"/>
    <col min="6661" max="6680" width="11.5703125" style="3" customWidth="1"/>
    <col min="6681" max="6684" width="12.7109375" style="3" bestFit="1" customWidth="1"/>
    <col min="6685" max="6685" width="11.5703125" style="3" customWidth="1"/>
    <col min="6686" max="6686" width="12.7109375" style="3" bestFit="1" customWidth="1"/>
    <col min="6687" max="6687" width="3" style="3" customWidth="1"/>
    <col min="6688" max="6688" width="32.7109375" style="3" customWidth="1"/>
    <col min="6689" max="6689" width="35.28515625" style="3" customWidth="1"/>
    <col min="6690" max="6912" width="8.5703125" style="3"/>
    <col min="6913" max="6913" width="25" style="3" customWidth="1"/>
    <col min="6914" max="6914" width="65.5703125" style="3" customWidth="1"/>
    <col min="6915" max="6915" width="7.5703125" style="3" customWidth="1"/>
    <col min="6916" max="6916" width="4.140625" style="3" customWidth="1"/>
    <col min="6917" max="6936" width="11.5703125" style="3" customWidth="1"/>
    <col min="6937" max="6940" width="12.7109375" style="3" bestFit="1" customWidth="1"/>
    <col min="6941" max="6941" width="11.5703125" style="3" customWidth="1"/>
    <col min="6942" max="6942" width="12.7109375" style="3" bestFit="1" customWidth="1"/>
    <col min="6943" max="6943" width="3" style="3" customWidth="1"/>
    <col min="6944" max="6944" width="32.7109375" style="3" customWidth="1"/>
    <col min="6945" max="6945" width="35.28515625" style="3" customWidth="1"/>
    <col min="6946" max="7168" width="8.5703125" style="3"/>
    <col min="7169" max="7169" width="25" style="3" customWidth="1"/>
    <col min="7170" max="7170" width="65.5703125" style="3" customWidth="1"/>
    <col min="7171" max="7171" width="7.5703125" style="3" customWidth="1"/>
    <col min="7172" max="7172" width="4.140625" style="3" customWidth="1"/>
    <col min="7173" max="7192" width="11.5703125" style="3" customWidth="1"/>
    <col min="7193" max="7196" width="12.7109375" style="3" bestFit="1" customWidth="1"/>
    <col min="7197" max="7197" width="11.5703125" style="3" customWidth="1"/>
    <col min="7198" max="7198" width="12.7109375" style="3" bestFit="1" customWidth="1"/>
    <col min="7199" max="7199" width="3" style="3" customWidth="1"/>
    <col min="7200" max="7200" width="32.7109375" style="3" customWidth="1"/>
    <col min="7201" max="7201" width="35.28515625" style="3" customWidth="1"/>
    <col min="7202" max="7424" width="8.5703125" style="3"/>
    <col min="7425" max="7425" width="25" style="3" customWidth="1"/>
    <col min="7426" max="7426" width="65.5703125" style="3" customWidth="1"/>
    <col min="7427" max="7427" width="7.5703125" style="3" customWidth="1"/>
    <col min="7428" max="7428" width="4.140625" style="3" customWidth="1"/>
    <col min="7429" max="7448" width="11.5703125" style="3" customWidth="1"/>
    <col min="7449" max="7452" width="12.7109375" style="3" bestFit="1" customWidth="1"/>
    <col min="7453" max="7453" width="11.5703125" style="3" customWidth="1"/>
    <col min="7454" max="7454" width="12.7109375" style="3" bestFit="1" customWidth="1"/>
    <col min="7455" max="7455" width="3" style="3" customWidth="1"/>
    <col min="7456" max="7456" width="32.7109375" style="3" customWidth="1"/>
    <col min="7457" max="7457" width="35.28515625" style="3" customWidth="1"/>
    <col min="7458" max="7680" width="8.5703125" style="3"/>
    <col min="7681" max="7681" width="25" style="3" customWidth="1"/>
    <col min="7682" max="7682" width="65.5703125" style="3" customWidth="1"/>
    <col min="7683" max="7683" width="7.5703125" style="3" customWidth="1"/>
    <col min="7684" max="7684" width="4.140625" style="3" customWidth="1"/>
    <col min="7685" max="7704" width="11.5703125" style="3" customWidth="1"/>
    <col min="7705" max="7708" width="12.7109375" style="3" bestFit="1" customWidth="1"/>
    <col min="7709" max="7709" width="11.5703125" style="3" customWidth="1"/>
    <col min="7710" max="7710" width="12.7109375" style="3" bestFit="1" customWidth="1"/>
    <col min="7711" max="7711" width="3" style="3" customWidth="1"/>
    <col min="7712" max="7712" width="32.7109375" style="3" customWidth="1"/>
    <col min="7713" max="7713" width="35.28515625" style="3" customWidth="1"/>
    <col min="7714" max="7936" width="8.5703125" style="3"/>
    <col min="7937" max="7937" width="25" style="3" customWidth="1"/>
    <col min="7938" max="7938" width="65.5703125" style="3" customWidth="1"/>
    <col min="7939" max="7939" width="7.5703125" style="3" customWidth="1"/>
    <col min="7940" max="7940" width="4.140625" style="3" customWidth="1"/>
    <col min="7941" max="7960" width="11.5703125" style="3" customWidth="1"/>
    <col min="7961" max="7964" width="12.7109375" style="3" bestFit="1" customWidth="1"/>
    <col min="7965" max="7965" width="11.5703125" style="3" customWidth="1"/>
    <col min="7966" max="7966" width="12.7109375" style="3" bestFit="1" customWidth="1"/>
    <col min="7967" max="7967" width="3" style="3" customWidth="1"/>
    <col min="7968" max="7968" width="32.7109375" style="3" customWidth="1"/>
    <col min="7969" max="7969" width="35.28515625" style="3" customWidth="1"/>
    <col min="7970" max="8192" width="8.5703125" style="3"/>
    <col min="8193" max="8193" width="25" style="3" customWidth="1"/>
    <col min="8194" max="8194" width="65.5703125" style="3" customWidth="1"/>
    <col min="8195" max="8195" width="7.5703125" style="3" customWidth="1"/>
    <col min="8196" max="8196" width="4.140625" style="3" customWidth="1"/>
    <col min="8197" max="8216" width="11.5703125" style="3" customWidth="1"/>
    <col min="8217" max="8220" width="12.7109375" style="3" bestFit="1" customWidth="1"/>
    <col min="8221" max="8221" width="11.5703125" style="3" customWidth="1"/>
    <col min="8222" max="8222" width="12.7109375" style="3" bestFit="1" customWidth="1"/>
    <col min="8223" max="8223" width="3" style="3" customWidth="1"/>
    <col min="8224" max="8224" width="32.7109375" style="3" customWidth="1"/>
    <col min="8225" max="8225" width="35.28515625" style="3" customWidth="1"/>
    <col min="8226" max="8448" width="8.5703125" style="3"/>
    <col min="8449" max="8449" width="25" style="3" customWidth="1"/>
    <col min="8450" max="8450" width="65.5703125" style="3" customWidth="1"/>
    <col min="8451" max="8451" width="7.5703125" style="3" customWidth="1"/>
    <col min="8452" max="8452" width="4.140625" style="3" customWidth="1"/>
    <col min="8453" max="8472" width="11.5703125" style="3" customWidth="1"/>
    <col min="8473" max="8476" width="12.7109375" style="3" bestFit="1" customWidth="1"/>
    <col min="8477" max="8477" width="11.5703125" style="3" customWidth="1"/>
    <col min="8478" max="8478" width="12.7109375" style="3" bestFit="1" customWidth="1"/>
    <col min="8479" max="8479" width="3" style="3" customWidth="1"/>
    <col min="8480" max="8480" width="32.7109375" style="3" customWidth="1"/>
    <col min="8481" max="8481" width="35.28515625" style="3" customWidth="1"/>
    <col min="8482" max="8704" width="8.5703125" style="3"/>
    <col min="8705" max="8705" width="25" style="3" customWidth="1"/>
    <col min="8706" max="8706" width="65.5703125" style="3" customWidth="1"/>
    <col min="8707" max="8707" width="7.5703125" style="3" customWidth="1"/>
    <col min="8708" max="8708" width="4.140625" style="3" customWidth="1"/>
    <col min="8709" max="8728" width="11.5703125" style="3" customWidth="1"/>
    <col min="8729" max="8732" width="12.7109375" style="3" bestFit="1" customWidth="1"/>
    <col min="8733" max="8733" width="11.5703125" style="3" customWidth="1"/>
    <col min="8734" max="8734" width="12.7109375" style="3" bestFit="1" customWidth="1"/>
    <col min="8735" max="8735" width="3" style="3" customWidth="1"/>
    <col min="8736" max="8736" width="32.7109375" style="3" customWidth="1"/>
    <col min="8737" max="8737" width="35.28515625" style="3" customWidth="1"/>
    <col min="8738" max="8960" width="8.5703125" style="3"/>
    <col min="8961" max="8961" width="25" style="3" customWidth="1"/>
    <col min="8962" max="8962" width="65.5703125" style="3" customWidth="1"/>
    <col min="8963" max="8963" width="7.5703125" style="3" customWidth="1"/>
    <col min="8964" max="8964" width="4.140625" style="3" customWidth="1"/>
    <col min="8965" max="8984" width="11.5703125" style="3" customWidth="1"/>
    <col min="8985" max="8988" width="12.7109375" style="3" bestFit="1" customWidth="1"/>
    <col min="8989" max="8989" width="11.5703125" style="3" customWidth="1"/>
    <col min="8990" max="8990" width="12.7109375" style="3" bestFit="1" customWidth="1"/>
    <col min="8991" max="8991" width="3" style="3" customWidth="1"/>
    <col min="8992" max="8992" width="32.7109375" style="3" customWidth="1"/>
    <col min="8993" max="8993" width="35.28515625" style="3" customWidth="1"/>
    <col min="8994" max="9216" width="8.5703125" style="3"/>
    <col min="9217" max="9217" width="25" style="3" customWidth="1"/>
    <col min="9218" max="9218" width="65.5703125" style="3" customWidth="1"/>
    <col min="9219" max="9219" width="7.5703125" style="3" customWidth="1"/>
    <col min="9220" max="9220" width="4.140625" style="3" customWidth="1"/>
    <col min="9221" max="9240" width="11.5703125" style="3" customWidth="1"/>
    <col min="9241" max="9244" width="12.7109375" style="3" bestFit="1" customWidth="1"/>
    <col min="9245" max="9245" width="11.5703125" style="3" customWidth="1"/>
    <col min="9246" max="9246" width="12.7109375" style="3" bestFit="1" customWidth="1"/>
    <col min="9247" max="9247" width="3" style="3" customWidth="1"/>
    <col min="9248" max="9248" width="32.7109375" style="3" customWidth="1"/>
    <col min="9249" max="9249" width="35.28515625" style="3" customWidth="1"/>
    <col min="9250" max="9472" width="8.5703125" style="3"/>
    <col min="9473" max="9473" width="25" style="3" customWidth="1"/>
    <col min="9474" max="9474" width="65.5703125" style="3" customWidth="1"/>
    <col min="9475" max="9475" width="7.5703125" style="3" customWidth="1"/>
    <col min="9476" max="9476" width="4.140625" style="3" customWidth="1"/>
    <col min="9477" max="9496" width="11.5703125" style="3" customWidth="1"/>
    <col min="9497" max="9500" width="12.7109375" style="3" bestFit="1" customWidth="1"/>
    <col min="9501" max="9501" width="11.5703125" style="3" customWidth="1"/>
    <col min="9502" max="9502" width="12.7109375" style="3" bestFit="1" customWidth="1"/>
    <col min="9503" max="9503" width="3" style="3" customWidth="1"/>
    <col min="9504" max="9504" width="32.7109375" style="3" customWidth="1"/>
    <col min="9505" max="9505" width="35.28515625" style="3" customWidth="1"/>
    <col min="9506" max="9728" width="8.5703125" style="3"/>
    <col min="9729" max="9729" width="25" style="3" customWidth="1"/>
    <col min="9730" max="9730" width="65.5703125" style="3" customWidth="1"/>
    <col min="9731" max="9731" width="7.5703125" style="3" customWidth="1"/>
    <col min="9732" max="9732" width="4.140625" style="3" customWidth="1"/>
    <col min="9733" max="9752" width="11.5703125" style="3" customWidth="1"/>
    <col min="9753" max="9756" width="12.7109375" style="3" bestFit="1" customWidth="1"/>
    <col min="9757" max="9757" width="11.5703125" style="3" customWidth="1"/>
    <col min="9758" max="9758" width="12.7109375" style="3" bestFit="1" customWidth="1"/>
    <col min="9759" max="9759" width="3" style="3" customWidth="1"/>
    <col min="9760" max="9760" width="32.7109375" style="3" customWidth="1"/>
    <col min="9761" max="9761" width="35.28515625" style="3" customWidth="1"/>
    <col min="9762" max="9984" width="8.5703125" style="3"/>
    <col min="9985" max="9985" width="25" style="3" customWidth="1"/>
    <col min="9986" max="9986" width="65.5703125" style="3" customWidth="1"/>
    <col min="9987" max="9987" width="7.5703125" style="3" customWidth="1"/>
    <col min="9988" max="9988" width="4.140625" style="3" customWidth="1"/>
    <col min="9989" max="10008" width="11.5703125" style="3" customWidth="1"/>
    <col min="10009" max="10012" width="12.7109375" style="3" bestFit="1" customWidth="1"/>
    <col min="10013" max="10013" width="11.5703125" style="3" customWidth="1"/>
    <col min="10014" max="10014" width="12.7109375" style="3" bestFit="1" customWidth="1"/>
    <col min="10015" max="10015" width="3" style="3" customWidth="1"/>
    <col min="10016" max="10016" width="32.7109375" style="3" customWidth="1"/>
    <col min="10017" max="10017" width="35.28515625" style="3" customWidth="1"/>
    <col min="10018" max="10240" width="8.5703125" style="3"/>
    <col min="10241" max="10241" width="25" style="3" customWidth="1"/>
    <col min="10242" max="10242" width="65.5703125" style="3" customWidth="1"/>
    <col min="10243" max="10243" width="7.5703125" style="3" customWidth="1"/>
    <col min="10244" max="10244" width="4.140625" style="3" customWidth="1"/>
    <col min="10245" max="10264" width="11.5703125" style="3" customWidth="1"/>
    <col min="10265" max="10268" width="12.7109375" style="3" bestFit="1" customWidth="1"/>
    <col min="10269" max="10269" width="11.5703125" style="3" customWidth="1"/>
    <col min="10270" max="10270" width="12.7109375" style="3" bestFit="1" customWidth="1"/>
    <col min="10271" max="10271" width="3" style="3" customWidth="1"/>
    <col min="10272" max="10272" width="32.7109375" style="3" customWidth="1"/>
    <col min="10273" max="10273" width="35.28515625" style="3" customWidth="1"/>
    <col min="10274" max="10496" width="8.5703125" style="3"/>
    <col min="10497" max="10497" width="25" style="3" customWidth="1"/>
    <col min="10498" max="10498" width="65.5703125" style="3" customWidth="1"/>
    <col min="10499" max="10499" width="7.5703125" style="3" customWidth="1"/>
    <col min="10500" max="10500" width="4.140625" style="3" customWidth="1"/>
    <col min="10501" max="10520" width="11.5703125" style="3" customWidth="1"/>
    <col min="10521" max="10524" width="12.7109375" style="3" bestFit="1" customWidth="1"/>
    <col min="10525" max="10525" width="11.5703125" style="3" customWidth="1"/>
    <col min="10526" max="10526" width="12.7109375" style="3" bestFit="1" customWidth="1"/>
    <col min="10527" max="10527" width="3" style="3" customWidth="1"/>
    <col min="10528" max="10528" width="32.7109375" style="3" customWidth="1"/>
    <col min="10529" max="10529" width="35.28515625" style="3" customWidth="1"/>
    <col min="10530" max="10752" width="8.5703125" style="3"/>
    <col min="10753" max="10753" width="25" style="3" customWidth="1"/>
    <col min="10754" max="10754" width="65.5703125" style="3" customWidth="1"/>
    <col min="10755" max="10755" width="7.5703125" style="3" customWidth="1"/>
    <col min="10756" max="10756" width="4.140625" style="3" customWidth="1"/>
    <col min="10757" max="10776" width="11.5703125" style="3" customWidth="1"/>
    <col min="10777" max="10780" width="12.7109375" style="3" bestFit="1" customWidth="1"/>
    <col min="10781" max="10781" width="11.5703125" style="3" customWidth="1"/>
    <col min="10782" max="10782" width="12.7109375" style="3" bestFit="1" customWidth="1"/>
    <col min="10783" max="10783" width="3" style="3" customWidth="1"/>
    <col min="10784" max="10784" width="32.7109375" style="3" customWidth="1"/>
    <col min="10785" max="10785" width="35.28515625" style="3" customWidth="1"/>
    <col min="10786" max="11008" width="8.5703125" style="3"/>
    <col min="11009" max="11009" width="25" style="3" customWidth="1"/>
    <col min="11010" max="11010" width="65.5703125" style="3" customWidth="1"/>
    <col min="11011" max="11011" width="7.5703125" style="3" customWidth="1"/>
    <col min="11012" max="11012" width="4.140625" style="3" customWidth="1"/>
    <col min="11013" max="11032" width="11.5703125" style="3" customWidth="1"/>
    <col min="11033" max="11036" width="12.7109375" style="3" bestFit="1" customWidth="1"/>
    <col min="11037" max="11037" width="11.5703125" style="3" customWidth="1"/>
    <col min="11038" max="11038" width="12.7109375" style="3" bestFit="1" customWidth="1"/>
    <col min="11039" max="11039" width="3" style="3" customWidth="1"/>
    <col min="11040" max="11040" width="32.7109375" style="3" customWidth="1"/>
    <col min="11041" max="11041" width="35.28515625" style="3" customWidth="1"/>
    <col min="11042" max="11264" width="8.5703125" style="3"/>
    <col min="11265" max="11265" width="25" style="3" customWidth="1"/>
    <col min="11266" max="11266" width="65.5703125" style="3" customWidth="1"/>
    <col min="11267" max="11267" width="7.5703125" style="3" customWidth="1"/>
    <col min="11268" max="11268" width="4.140625" style="3" customWidth="1"/>
    <col min="11269" max="11288" width="11.5703125" style="3" customWidth="1"/>
    <col min="11289" max="11292" width="12.7109375" style="3" bestFit="1" customWidth="1"/>
    <col min="11293" max="11293" width="11.5703125" style="3" customWidth="1"/>
    <col min="11294" max="11294" width="12.7109375" style="3" bestFit="1" customWidth="1"/>
    <col min="11295" max="11295" width="3" style="3" customWidth="1"/>
    <col min="11296" max="11296" width="32.7109375" style="3" customWidth="1"/>
    <col min="11297" max="11297" width="35.28515625" style="3" customWidth="1"/>
    <col min="11298" max="11520" width="8.5703125" style="3"/>
    <col min="11521" max="11521" width="25" style="3" customWidth="1"/>
    <col min="11522" max="11522" width="65.5703125" style="3" customWidth="1"/>
    <col min="11523" max="11523" width="7.5703125" style="3" customWidth="1"/>
    <col min="11524" max="11524" width="4.140625" style="3" customWidth="1"/>
    <col min="11525" max="11544" width="11.5703125" style="3" customWidth="1"/>
    <col min="11545" max="11548" width="12.7109375" style="3" bestFit="1" customWidth="1"/>
    <col min="11549" max="11549" width="11.5703125" style="3" customWidth="1"/>
    <col min="11550" max="11550" width="12.7109375" style="3" bestFit="1" customWidth="1"/>
    <col min="11551" max="11551" width="3" style="3" customWidth="1"/>
    <col min="11552" max="11552" width="32.7109375" style="3" customWidth="1"/>
    <col min="11553" max="11553" width="35.28515625" style="3" customWidth="1"/>
    <col min="11554" max="11776" width="8.5703125" style="3"/>
    <col min="11777" max="11777" width="25" style="3" customWidth="1"/>
    <col min="11778" max="11778" width="65.5703125" style="3" customWidth="1"/>
    <col min="11779" max="11779" width="7.5703125" style="3" customWidth="1"/>
    <col min="11780" max="11780" width="4.140625" style="3" customWidth="1"/>
    <col min="11781" max="11800" width="11.5703125" style="3" customWidth="1"/>
    <col min="11801" max="11804" width="12.7109375" style="3" bestFit="1" customWidth="1"/>
    <col min="11805" max="11805" width="11.5703125" style="3" customWidth="1"/>
    <col min="11806" max="11806" width="12.7109375" style="3" bestFit="1" customWidth="1"/>
    <col min="11807" max="11807" width="3" style="3" customWidth="1"/>
    <col min="11808" max="11808" width="32.7109375" style="3" customWidth="1"/>
    <col min="11809" max="11809" width="35.28515625" style="3" customWidth="1"/>
    <col min="11810" max="12032" width="8.5703125" style="3"/>
    <col min="12033" max="12033" width="25" style="3" customWidth="1"/>
    <col min="12034" max="12034" width="65.5703125" style="3" customWidth="1"/>
    <col min="12035" max="12035" width="7.5703125" style="3" customWidth="1"/>
    <col min="12036" max="12036" width="4.140625" style="3" customWidth="1"/>
    <col min="12037" max="12056" width="11.5703125" style="3" customWidth="1"/>
    <col min="12057" max="12060" width="12.7109375" style="3" bestFit="1" customWidth="1"/>
    <col min="12061" max="12061" width="11.5703125" style="3" customWidth="1"/>
    <col min="12062" max="12062" width="12.7109375" style="3" bestFit="1" customWidth="1"/>
    <col min="12063" max="12063" width="3" style="3" customWidth="1"/>
    <col min="12064" max="12064" width="32.7109375" style="3" customWidth="1"/>
    <col min="12065" max="12065" width="35.28515625" style="3" customWidth="1"/>
    <col min="12066" max="12288" width="8.5703125" style="3"/>
    <col min="12289" max="12289" width="25" style="3" customWidth="1"/>
    <col min="12290" max="12290" width="65.5703125" style="3" customWidth="1"/>
    <col min="12291" max="12291" width="7.5703125" style="3" customWidth="1"/>
    <col min="12292" max="12292" width="4.140625" style="3" customWidth="1"/>
    <col min="12293" max="12312" width="11.5703125" style="3" customWidth="1"/>
    <col min="12313" max="12316" width="12.7109375" style="3" bestFit="1" customWidth="1"/>
    <col min="12317" max="12317" width="11.5703125" style="3" customWidth="1"/>
    <col min="12318" max="12318" width="12.7109375" style="3" bestFit="1" customWidth="1"/>
    <col min="12319" max="12319" width="3" style="3" customWidth="1"/>
    <col min="12320" max="12320" width="32.7109375" style="3" customWidth="1"/>
    <col min="12321" max="12321" width="35.28515625" style="3" customWidth="1"/>
    <col min="12322" max="12544" width="8.5703125" style="3"/>
    <col min="12545" max="12545" width="25" style="3" customWidth="1"/>
    <col min="12546" max="12546" width="65.5703125" style="3" customWidth="1"/>
    <col min="12547" max="12547" width="7.5703125" style="3" customWidth="1"/>
    <col min="12548" max="12548" width="4.140625" style="3" customWidth="1"/>
    <col min="12549" max="12568" width="11.5703125" style="3" customWidth="1"/>
    <col min="12569" max="12572" width="12.7109375" style="3" bestFit="1" customWidth="1"/>
    <col min="12573" max="12573" width="11.5703125" style="3" customWidth="1"/>
    <col min="12574" max="12574" width="12.7109375" style="3" bestFit="1" customWidth="1"/>
    <col min="12575" max="12575" width="3" style="3" customWidth="1"/>
    <col min="12576" max="12576" width="32.7109375" style="3" customWidth="1"/>
    <col min="12577" max="12577" width="35.28515625" style="3" customWidth="1"/>
    <col min="12578" max="12800" width="8.5703125" style="3"/>
    <col min="12801" max="12801" width="25" style="3" customWidth="1"/>
    <col min="12802" max="12802" width="65.5703125" style="3" customWidth="1"/>
    <col min="12803" max="12803" width="7.5703125" style="3" customWidth="1"/>
    <col min="12804" max="12804" width="4.140625" style="3" customWidth="1"/>
    <col min="12805" max="12824" width="11.5703125" style="3" customWidth="1"/>
    <col min="12825" max="12828" width="12.7109375" style="3" bestFit="1" customWidth="1"/>
    <col min="12829" max="12829" width="11.5703125" style="3" customWidth="1"/>
    <col min="12830" max="12830" width="12.7109375" style="3" bestFit="1" customWidth="1"/>
    <col min="12831" max="12831" width="3" style="3" customWidth="1"/>
    <col min="12832" max="12832" width="32.7109375" style="3" customWidth="1"/>
    <col min="12833" max="12833" width="35.28515625" style="3" customWidth="1"/>
    <col min="12834" max="13056" width="8.5703125" style="3"/>
    <col min="13057" max="13057" width="25" style="3" customWidth="1"/>
    <col min="13058" max="13058" width="65.5703125" style="3" customWidth="1"/>
    <col min="13059" max="13059" width="7.5703125" style="3" customWidth="1"/>
    <col min="13060" max="13060" width="4.140625" style="3" customWidth="1"/>
    <col min="13061" max="13080" width="11.5703125" style="3" customWidth="1"/>
    <col min="13081" max="13084" width="12.7109375" style="3" bestFit="1" customWidth="1"/>
    <col min="13085" max="13085" width="11.5703125" style="3" customWidth="1"/>
    <col min="13086" max="13086" width="12.7109375" style="3" bestFit="1" customWidth="1"/>
    <col min="13087" max="13087" width="3" style="3" customWidth="1"/>
    <col min="13088" max="13088" width="32.7109375" style="3" customWidth="1"/>
    <col min="13089" max="13089" width="35.28515625" style="3" customWidth="1"/>
    <col min="13090" max="13312" width="8.5703125" style="3"/>
    <col min="13313" max="13313" width="25" style="3" customWidth="1"/>
    <col min="13314" max="13314" width="65.5703125" style="3" customWidth="1"/>
    <col min="13315" max="13315" width="7.5703125" style="3" customWidth="1"/>
    <col min="13316" max="13316" width="4.140625" style="3" customWidth="1"/>
    <col min="13317" max="13336" width="11.5703125" style="3" customWidth="1"/>
    <col min="13337" max="13340" width="12.7109375" style="3" bestFit="1" customWidth="1"/>
    <col min="13341" max="13341" width="11.5703125" style="3" customWidth="1"/>
    <col min="13342" max="13342" width="12.7109375" style="3" bestFit="1" customWidth="1"/>
    <col min="13343" max="13343" width="3" style="3" customWidth="1"/>
    <col min="13344" max="13344" width="32.7109375" style="3" customWidth="1"/>
    <col min="13345" max="13345" width="35.28515625" style="3" customWidth="1"/>
    <col min="13346" max="13568" width="8.5703125" style="3"/>
    <col min="13569" max="13569" width="25" style="3" customWidth="1"/>
    <col min="13570" max="13570" width="65.5703125" style="3" customWidth="1"/>
    <col min="13571" max="13571" width="7.5703125" style="3" customWidth="1"/>
    <col min="13572" max="13572" width="4.140625" style="3" customWidth="1"/>
    <col min="13573" max="13592" width="11.5703125" style="3" customWidth="1"/>
    <col min="13593" max="13596" width="12.7109375" style="3" bestFit="1" customWidth="1"/>
    <col min="13597" max="13597" width="11.5703125" style="3" customWidth="1"/>
    <col min="13598" max="13598" width="12.7109375" style="3" bestFit="1" customWidth="1"/>
    <col min="13599" max="13599" width="3" style="3" customWidth="1"/>
    <col min="13600" max="13600" width="32.7109375" style="3" customWidth="1"/>
    <col min="13601" max="13601" width="35.28515625" style="3" customWidth="1"/>
    <col min="13602" max="13824" width="8.5703125" style="3"/>
    <col min="13825" max="13825" width="25" style="3" customWidth="1"/>
    <col min="13826" max="13826" width="65.5703125" style="3" customWidth="1"/>
    <col min="13827" max="13827" width="7.5703125" style="3" customWidth="1"/>
    <col min="13828" max="13828" width="4.140625" style="3" customWidth="1"/>
    <col min="13829" max="13848" width="11.5703125" style="3" customWidth="1"/>
    <col min="13849" max="13852" width="12.7109375" style="3" bestFit="1" customWidth="1"/>
    <col min="13853" max="13853" width="11.5703125" style="3" customWidth="1"/>
    <col min="13854" max="13854" width="12.7109375" style="3" bestFit="1" customWidth="1"/>
    <col min="13855" max="13855" width="3" style="3" customWidth="1"/>
    <col min="13856" max="13856" width="32.7109375" style="3" customWidth="1"/>
    <col min="13857" max="13857" width="35.28515625" style="3" customWidth="1"/>
    <col min="13858" max="14080" width="8.5703125" style="3"/>
    <col min="14081" max="14081" width="25" style="3" customWidth="1"/>
    <col min="14082" max="14082" width="65.5703125" style="3" customWidth="1"/>
    <col min="14083" max="14083" width="7.5703125" style="3" customWidth="1"/>
    <col min="14084" max="14084" width="4.140625" style="3" customWidth="1"/>
    <col min="14085" max="14104" width="11.5703125" style="3" customWidth="1"/>
    <col min="14105" max="14108" width="12.7109375" style="3" bestFit="1" customWidth="1"/>
    <col min="14109" max="14109" width="11.5703125" style="3" customWidth="1"/>
    <col min="14110" max="14110" width="12.7109375" style="3" bestFit="1" customWidth="1"/>
    <col min="14111" max="14111" width="3" style="3" customWidth="1"/>
    <col min="14112" max="14112" width="32.7109375" style="3" customWidth="1"/>
    <col min="14113" max="14113" width="35.28515625" style="3" customWidth="1"/>
    <col min="14114" max="14336" width="8.5703125" style="3"/>
    <col min="14337" max="14337" width="25" style="3" customWidth="1"/>
    <col min="14338" max="14338" width="65.5703125" style="3" customWidth="1"/>
    <col min="14339" max="14339" width="7.5703125" style="3" customWidth="1"/>
    <col min="14340" max="14340" width="4.140625" style="3" customWidth="1"/>
    <col min="14341" max="14360" width="11.5703125" style="3" customWidth="1"/>
    <col min="14361" max="14364" width="12.7109375" style="3" bestFit="1" customWidth="1"/>
    <col min="14365" max="14365" width="11.5703125" style="3" customWidth="1"/>
    <col min="14366" max="14366" width="12.7109375" style="3" bestFit="1" customWidth="1"/>
    <col min="14367" max="14367" width="3" style="3" customWidth="1"/>
    <col min="14368" max="14368" width="32.7109375" style="3" customWidth="1"/>
    <col min="14369" max="14369" width="35.28515625" style="3" customWidth="1"/>
    <col min="14370" max="14592" width="8.5703125" style="3"/>
    <col min="14593" max="14593" width="25" style="3" customWidth="1"/>
    <col min="14594" max="14594" width="65.5703125" style="3" customWidth="1"/>
    <col min="14595" max="14595" width="7.5703125" style="3" customWidth="1"/>
    <col min="14596" max="14596" width="4.140625" style="3" customWidth="1"/>
    <col min="14597" max="14616" width="11.5703125" style="3" customWidth="1"/>
    <col min="14617" max="14620" width="12.7109375" style="3" bestFit="1" customWidth="1"/>
    <col min="14621" max="14621" width="11.5703125" style="3" customWidth="1"/>
    <col min="14622" max="14622" width="12.7109375" style="3" bestFit="1" customWidth="1"/>
    <col min="14623" max="14623" width="3" style="3" customWidth="1"/>
    <col min="14624" max="14624" width="32.7109375" style="3" customWidth="1"/>
    <col min="14625" max="14625" width="35.28515625" style="3" customWidth="1"/>
    <col min="14626" max="14848" width="8.5703125" style="3"/>
    <col min="14849" max="14849" width="25" style="3" customWidth="1"/>
    <col min="14850" max="14850" width="65.5703125" style="3" customWidth="1"/>
    <col min="14851" max="14851" width="7.5703125" style="3" customWidth="1"/>
    <col min="14852" max="14852" width="4.140625" style="3" customWidth="1"/>
    <col min="14853" max="14872" width="11.5703125" style="3" customWidth="1"/>
    <col min="14873" max="14876" width="12.7109375" style="3" bestFit="1" customWidth="1"/>
    <col min="14877" max="14877" width="11.5703125" style="3" customWidth="1"/>
    <col min="14878" max="14878" width="12.7109375" style="3" bestFit="1" customWidth="1"/>
    <col min="14879" max="14879" width="3" style="3" customWidth="1"/>
    <col min="14880" max="14880" width="32.7109375" style="3" customWidth="1"/>
    <col min="14881" max="14881" width="35.28515625" style="3" customWidth="1"/>
    <col min="14882" max="15104" width="8.5703125" style="3"/>
    <col min="15105" max="15105" width="25" style="3" customWidth="1"/>
    <col min="15106" max="15106" width="65.5703125" style="3" customWidth="1"/>
    <col min="15107" max="15107" width="7.5703125" style="3" customWidth="1"/>
    <col min="15108" max="15108" width="4.140625" style="3" customWidth="1"/>
    <col min="15109" max="15128" width="11.5703125" style="3" customWidth="1"/>
    <col min="15129" max="15132" width="12.7109375" style="3" bestFit="1" customWidth="1"/>
    <col min="15133" max="15133" width="11.5703125" style="3" customWidth="1"/>
    <col min="15134" max="15134" width="12.7109375" style="3" bestFit="1" customWidth="1"/>
    <col min="15135" max="15135" width="3" style="3" customWidth="1"/>
    <col min="15136" max="15136" width="32.7109375" style="3" customWidth="1"/>
    <col min="15137" max="15137" width="35.28515625" style="3" customWidth="1"/>
    <col min="15138" max="15360" width="8.5703125" style="3"/>
    <col min="15361" max="15361" width="25" style="3" customWidth="1"/>
    <col min="15362" max="15362" width="65.5703125" style="3" customWidth="1"/>
    <col min="15363" max="15363" width="7.5703125" style="3" customWidth="1"/>
    <col min="15364" max="15364" width="4.140625" style="3" customWidth="1"/>
    <col min="15365" max="15384" width="11.5703125" style="3" customWidth="1"/>
    <col min="15385" max="15388" width="12.7109375" style="3" bestFit="1" customWidth="1"/>
    <col min="15389" max="15389" width="11.5703125" style="3" customWidth="1"/>
    <col min="15390" max="15390" width="12.7109375" style="3" bestFit="1" customWidth="1"/>
    <col min="15391" max="15391" width="3" style="3" customWidth="1"/>
    <col min="15392" max="15392" width="32.7109375" style="3" customWidth="1"/>
    <col min="15393" max="15393" width="35.28515625" style="3" customWidth="1"/>
    <col min="15394" max="15616" width="8.5703125" style="3"/>
    <col min="15617" max="15617" width="25" style="3" customWidth="1"/>
    <col min="15618" max="15618" width="65.5703125" style="3" customWidth="1"/>
    <col min="15619" max="15619" width="7.5703125" style="3" customWidth="1"/>
    <col min="15620" max="15620" width="4.140625" style="3" customWidth="1"/>
    <col min="15621" max="15640" width="11.5703125" style="3" customWidth="1"/>
    <col min="15641" max="15644" width="12.7109375" style="3" bestFit="1" customWidth="1"/>
    <col min="15645" max="15645" width="11.5703125" style="3" customWidth="1"/>
    <col min="15646" max="15646" width="12.7109375" style="3" bestFit="1" customWidth="1"/>
    <col min="15647" max="15647" width="3" style="3" customWidth="1"/>
    <col min="15648" max="15648" width="32.7109375" style="3" customWidth="1"/>
    <col min="15649" max="15649" width="35.28515625" style="3" customWidth="1"/>
    <col min="15650" max="15872" width="8.5703125" style="3"/>
    <col min="15873" max="15873" width="25" style="3" customWidth="1"/>
    <col min="15874" max="15874" width="65.5703125" style="3" customWidth="1"/>
    <col min="15875" max="15875" width="7.5703125" style="3" customWidth="1"/>
    <col min="15876" max="15876" width="4.140625" style="3" customWidth="1"/>
    <col min="15877" max="15896" width="11.5703125" style="3" customWidth="1"/>
    <col min="15897" max="15900" width="12.7109375" style="3" bestFit="1" customWidth="1"/>
    <col min="15901" max="15901" width="11.5703125" style="3" customWidth="1"/>
    <col min="15902" max="15902" width="12.7109375" style="3" bestFit="1" customWidth="1"/>
    <col min="15903" max="15903" width="3" style="3" customWidth="1"/>
    <col min="15904" max="15904" width="32.7109375" style="3" customWidth="1"/>
    <col min="15905" max="15905" width="35.28515625" style="3" customWidth="1"/>
    <col min="15906" max="16128" width="8.5703125" style="3"/>
    <col min="16129" max="16129" width="25" style="3" customWidth="1"/>
    <col min="16130" max="16130" width="65.5703125" style="3" customWidth="1"/>
    <col min="16131" max="16131" width="7.5703125" style="3" customWidth="1"/>
    <col min="16132" max="16132" width="4.140625" style="3" customWidth="1"/>
    <col min="16133" max="16152" width="11.5703125" style="3" customWidth="1"/>
    <col min="16153" max="16156" width="12.7109375" style="3" bestFit="1" customWidth="1"/>
    <col min="16157" max="16157" width="11.5703125" style="3" customWidth="1"/>
    <col min="16158" max="16158" width="12.7109375" style="3" bestFit="1" customWidth="1"/>
    <col min="16159" max="16159" width="3" style="3" customWidth="1"/>
    <col min="16160" max="16160" width="32.7109375" style="3" customWidth="1"/>
    <col min="16161" max="16161" width="35.28515625" style="3" customWidth="1"/>
    <col min="16162" max="16384" width="8.5703125" style="3"/>
  </cols>
  <sheetData>
    <row r="1" spans="2:36" hidden="1" x14ac:dyDescent="0.25">
      <c r="B1" s="4" t="s">
        <v>217</v>
      </c>
      <c r="C1" s="5"/>
      <c r="D1" s="5"/>
    </row>
    <row r="2" spans="2:36" hidden="1" x14ac:dyDescent="0.25">
      <c r="D2" s="5"/>
    </row>
    <row r="3" spans="2:36" ht="22.5" hidden="1" x14ac:dyDescent="0.25">
      <c r="C3" s="28" t="s">
        <v>33</v>
      </c>
      <c r="D3" s="28" t="s">
        <v>34</v>
      </c>
      <c r="E3" s="8" t="s">
        <v>0</v>
      </c>
      <c r="F3" s="8" t="s">
        <v>1</v>
      </c>
      <c r="G3" s="8" t="s">
        <v>2</v>
      </c>
      <c r="H3" s="8" t="s">
        <v>3</v>
      </c>
      <c r="I3" s="9" t="s">
        <v>4</v>
      </c>
      <c r="J3" s="9" t="s">
        <v>5</v>
      </c>
      <c r="K3" s="9" t="s">
        <v>6</v>
      </c>
      <c r="L3" s="9" t="s">
        <v>7</v>
      </c>
      <c r="M3" s="10" t="s">
        <v>8</v>
      </c>
      <c r="N3" s="10" t="s">
        <v>9</v>
      </c>
      <c r="O3" s="10" t="s">
        <v>10</v>
      </c>
      <c r="P3" s="10" t="s">
        <v>11</v>
      </c>
      <c r="Q3" s="9" t="s">
        <v>12</v>
      </c>
      <c r="R3" s="9" t="s">
        <v>13</v>
      </c>
      <c r="S3" s="9" t="s">
        <v>14</v>
      </c>
      <c r="T3" s="9" t="s">
        <v>15</v>
      </c>
      <c r="U3" s="9" t="s">
        <v>16</v>
      </c>
      <c r="V3" s="9" t="s">
        <v>17</v>
      </c>
      <c r="W3" s="10" t="s">
        <v>18</v>
      </c>
      <c r="X3" s="10" t="s">
        <v>19</v>
      </c>
      <c r="Y3" s="9" t="s">
        <v>20</v>
      </c>
      <c r="Z3" s="9" t="s">
        <v>21</v>
      </c>
      <c r="AA3" s="9" t="s">
        <v>22</v>
      </c>
      <c r="AB3" s="9" t="s">
        <v>23</v>
      </c>
      <c r="AC3" s="9" t="s">
        <v>24</v>
      </c>
      <c r="AD3" s="11" t="s">
        <v>25</v>
      </c>
      <c r="AF3" s="12" t="s">
        <v>26</v>
      </c>
      <c r="AG3" s="12" t="s">
        <v>27</v>
      </c>
      <c r="AI3" s="12" t="s">
        <v>31</v>
      </c>
      <c r="AJ3" s="12" t="s">
        <v>32</v>
      </c>
    </row>
    <row r="4" spans="2:36" ht="15.75" hidden="1" thickBot="1" x14ac:dyDescent="0.3">
      <c r="D4" s="5"/>
      <c r="AF4" s="13"/>
      <c r="AG4" s="14"/>
    </row>
    <row r="5" spans="2:36" ht="15.75" hidden="1" thickBot="1" x14ac:dyDescent="0.3">
      <c r="B5" s="62" t="s">
        <v>84</v>
      </c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  <c r="X5" s="58"/>
      <c r="Y5" s="58"/>
      <c r="Z5" s="58"/>
      <c r="AA5" s="58"/>
      <c r="AB5" s="58"/>
      <c r="AC5" s="58"/>
      <c r="AD5" s="58"/>
      <c r="AF5" s="84"/>
      <c r="AG5" s="84"/>
      <c r="AI5" s="137"/>
      <c r="AJ5" s="137"/>
    </row>
    <row r="6" spans="2:36" hidden="1" x14ac:dyDescent="0.25">
      <c r="B6" s="59" t="s">
        <v>71</v>
      </c>
      <c r="C6" s="63" t="s">
        <v>83</v>
      </c>
      <c r="D6" s="64">
        <v>2014</v>
      </c>
      <c r="E6" s="65">
        <v>10458</v>
      </c>
      <c r="F6" s="65">
        <v>350297</v>
      </c>
      <c r="G6" s="65">
        <v>778475</v>
      </c>
      <c r="H6" s="65">
        <v>127878</v>
      </c>
      <c r="I6" s="65">
        <v>90377</v>
      </c>
      <c r="J6" s="65">
        <v>82642</v>
      </c>
      <c r="K6" s="65">
        <v>397381</v>
      </c>
      <c r="L6" s="65">
        <v>373129</v>
      </c>
      <c r="M6" s="65">
        <v>319490</v>
      </c>
      <c r="N6" s="65">
        <v>134850</v>
      </c>
      <c r="O6" s="65">
        <v>71790</v>
      </c>
      <c r="P6" s="65">
        <v>491676</v>
      </c>
      <c r="Q6" s="65">
        <v>110614</v>
      </c>
      <c r="R6" s="65">
        <v>434209</v>
      </c>
      <c r="S6" s="65">
        <v>25039</v>
      </c>
      <c r="T6" s="65">
        <v>292712</v>
      </c>
      <c r="U6" s="65">
        <v>43858</v>
      </c>
      <c r="V6" s="65">
        <v>138118</v>
      </c>
      <c r="W6" s="65">
        <v>348849</v>
      </c>
      <c r="X6" s="65">
        <v>129834</v>
      </c>
      <c r="Y6" s="65">
        <v>1267108</v>
      </c>
      <c r="Z6" s="65">
        <v>943529</v>
      </c>
      <c r="AA6" s="65">
        <v>1017806</v>
      </c>
      <c r="AB6" s="65">
        <v>1044550</v>
      </c>
      <c r="AC6" s="65">
        <v>478683</v>
      </c>
      <c r="AD6" s="65">
        <v>4751676</v>
      </c>
      <c r="AF6" s="84"/>
      <c r="AG6" s="84"/>
      <c r="AI6" s="137"/>
      <c r="AJ6" s="137"/>
    </row>
    <row r="7" spans="2:36" hidden="1" x14ac:dyDescent="0.25">
      <c r="B7" s="66" t="s">
        <v>72</v>
      </c>
      <c r="C7" s="63" t="s">
        <v>83</v>
      </c>
      <c r="D7" s="67">
        <v>2014</v>
      </c>
      <c r="E7" s="68">
        <v>2978</v>
      </c>
      <c r="F7" s="68">
        <v>98675</v>
      </c>
      <c r="G7" s="68">
        <v>171711</v>
      </c>
      <c r="H7" s="68">
        <v>36203</v>
      </c>
      <c r="I7" s="68">
        <v>18863</v>
      </c>
      <c r="J7" s="68">
        <v>23189</v>
      </c>
      <c r="K7" s="68">
        <v>94419</v>
      </c>
      <c r="L7" s="68">
        <v>92871</v>
      </c>
      <c r="M7" s="68">
        <v>93402</v>
      </c>
      <c r="N7" s="68">
        <v>39796</v>
      </c>
      <c r="O7" s="68">
        <v>23419</v>
      </c>
      <c r="P7" s="68">
        <v>135519</v>
      </c>
      <c r="Q7" s="68">
        <v>38223</v>
      </c>
      <c r="R7" s="68">
        <v>129224</v>
      </c>
      <c r="S7" s="68">
        <v>9845</v>
      </c>
      <c r="T7" s="68">
        <v>85295</v>
      </c>
      <c r="U7" s="68">
        <v>15839</v>
      </c>
      <c r="V7" s="68">
        <v>41677</v>
      </c>
      <c r="W7" s="68">
        <v>109154</v>
      </c>
      <c r="X7" s="68">
        <v>37242</v>
      </c>
      <c r="Y7" s="68">
        <v>309567</v>
      </c>
      <c r="Z7" s="68">
        <v>229342</v>
      </c>
      <c r="AA7" s="68">
        <v>292136</v>
      </c>
      <c r="AB7" s="68">
        <v>320103</v>
      </c>
      <c r="AC7" s="68">
        <v>146396</v>
      </c>
      <c r="AD7" s="65">
        <v>1297544</v>
      </c>
      <c r="AF7" s="84"/>
      <c r="AG7" s="84"/>
      <c r="AI7" s="137"/>
      <c r="AJ7" s="137"/>
    </row>
    <row r="8" spans="2:36" hidden="1" x14ac:dyDescent="0.25">
      <c r="B8" s="87" t="s">
        <v>73</v>
      </c>
      <c r="C8" s="88" t="s">
        <v>83</v>
      </c>
      <c r="D8" s="89">
        <v>2014</v>
      </c>
      <c r="E8" s="90">
        <v>13436</v>
      </c>
      <c r="F8" s="90">
        <v>448972</v>
      </c>
      <c r="G8" s="90">
        <v>950186</v>
      </c>
      <c r="H8" s="90">
        <v>164081</v>
      </c>
      <c r="I8" s="90">
        <v>109240</v>
      </c>
      <c r="J8" s="90">
        <v>105831</v>
      </c>
      <c r="K8" s="90">
        <v>491800</v>
      </c>
      <c r="L8" s="90">
        <v>466000</v>
      </c>
      <c r="M8" s="90">
        <v>412892</v>
      </c>
      <c r="N8" s="90">
        <v>174646</v>
      </c>
      <c r="O8" s="90">
        <v>95209</v>
      </c>
      <c r="P8" s="90">
        <v>627195</v>
      </c>
      <c r="Q8" s="90">
        <v>148837</v>
      </c>
      <c r="R8" s="90">
        <v>563433</v>
      </c>
      <c r="S8" s="90">
        <v>34884</v>
      </c>
      <c r="T8" s="90">
        <v>378007</v>
      </c>
      <c r="U8" s="90">
        <v>59697</v>
      </c>
      <c r="V8" s="90">
        <v>179795</v>
      </c>
      <c r="W8" s="90">
        <v>458003</v>
      </c>
      <c r="X8" s="90">
        <v>167076</v>
      </c>
      <c r="Y8" s="91">
        <v>1576675</v>
      </c>
      <c r="Z8" s="91">
        <v>1172871</v>
      </c>
      <c r="AA8" s="91">
        <v>1309942</v>
      </c>
      <c r="AB8" s="91">
        <v>1364653</v>
      </c>
      <c r="AC8" s="91">
        <v>625079</v>
      </c>
      <c r="AD8" s="91">
        <v>6049220</v>
      </c>
      <c r="AF8" s="84"/>
      <c r="AG8" s="84"/>
      <c r="AI8" s="137"/>
      <c r="AJ8" s="137"/>
    </row>
    <row r="9" spans="2:36" hidden="1" x14ac:dyDescent="0.25">
      <c r="B9" s="75" t="s">
        <v>74</v>
      </c>
      <c r="C9" s="92" t="s">
        <v>37</v>
      </c>
      <c r="D9" s="173">
        <v>2014</v>
      </c>
      <c r="E9" s="93">
        <v>22.164334623399821</v>
      </c>
      <c r="F9" s="93">
        <v>21.977985264114466</v>
      </c>
      <c r="G9" s="93">
        <v>18.071303934177099</v>
      </c>
      <c r="H9" s="93">
        <v>22.064102485967297</v>
      </c>
      <c r="I9" s="93">
        <v>17.267484437934822</v>
      </c>
      <c r="J9" s="93">
        <v>21.911349226597121</v>
      </c>
      <c r="K9" s="93">
        <v>19.198657991053274</v>
      </c>
      <c r="L9" s="93">
        <v>19.929399141630903</v>
      </c>
      <c r="M9" s="93">
        <v>22.621411894635884</v>
      </c>
      <c r="N9" s="93">
        <v>22.786665597837914</v>
      </c>
      <c r="O9" s="93">
        <v>24.597464525412512</v>
      </c>
      <c r="P9" s="93">
        <v>21.607155669289455</v>
      </c>
      <c r="Q9" s="93">
        <v>25.6811142390669</v>
      </c>
      <c r="R9" s="93">
        <v>22.935113846721794</v>
      </c>
      <c r="S9" s="93">
        <v>28.222107556472881</v>
      </c>
      <c r="T9" s="93">
        <v>22.564396955611933</v>
      </c>
      <c r="U9" s="93">
        <v>26.532321557197179</v>
      </c>
      <c r="V9" s="93">
        <v>23.180288662087378</v>
      </c>
      <c r="W9" s="93">
        <v>23.832594983002295</v>
      </c>
      <c r="X9" s="93">
        <v>22.290454643395822</v>
      </c>
      <c r="Y9" s="93">
        <v>19.634166838441658</v>
      </c>
      <c r="Z9" s="93">
        <v>19.553898084273548</v>
      </c>
      <c r="AA9" s="93">
        <v>22.301445407506591</v>
      </c>
      <c r="AB9" s="93">
        <v>149.11534281715805</v>
      </c>
      <c r="AC9" s="93">
        <v>23.420399661482787</v>
      </c>
      <c r="AD9" s="93">
        <v>21.449773689831087</v>
      </c>
      <c r="AF9" s="84"/>
      <c r="AG9" s="84"/>
      <c r="AI9" s="137"/>
      <c r="AJ9" s="137"/>
    </row>
    <row r="10" spans="2:36" hidden="1" x14ac:dyDescent="0.25">
      <c r="B10" s="94"/>
      <c r="C10" s="94"/>
      <c r="D10" s="94"/>
      <c r="E10" s="94"/>
      <c r="F10" s="94"/>
      <c r="G10" s="94"/>
      <c r="H10" s="94"/>
      <c r="I10" s="94"/>
      <c r="J10" s="94"/>
      <c r="K10" s="94"/>
      <c r="L10" s="94"/>
      <c r="M10" s="94"/>
      <c r="N10" s="94"/>
      <c r="O10" s="94"/>
      <c r="P10" s="94"/>
      <c r="Q10" s="94"/>
      <c r="R10" s="94"/>
      <c r="S10" s="94"/>
      <c r="T10" s="94"/>
      <c r="U10" s="94"/>
      <c r="V10" s="94"/>
      <c r="W10" s="94"/>
      <c r="X10" s="94"/>
      <c r="Y10" s="94"/>
      <c r="Z10" s="94"/>
      <c r="AA10" s="94"/>
      <c r="AB10" s="94"/>
      <c r="AC10" s="94"/>
      <c r="AD10" s="94"/>
      <c r="AF10" s="84"/>
      <c r="AG10" s="84"/>
      <c r="AI10" s="137"/>
      <c r="AJ10" s="137"/>
    </row>
    <row r="11" spans="2:36" hidden="1" x14ac:dyDescent="0.25">
      <c r="B11" s="59" t="s">
        <v>71</v>
      </c>
      <c r="C11" s="63" t="s">
        <v>83</v>
      </c>
      <c r="D11" s="64">
        <v>2012</v>
      </c>
      <c r="E11" s="65">
        <v>10593</v>
      </c>
      <c r="F11" s="65">
        <v>352277</v>
      </c>
      <c r="G11" s="65">
        <v>758899</v>
      </c>
      <c r="H11" s="65">
        <v>126374</v>
      </c>
      <c r="I11" s="65">
        <v>87200</v>
      </c>
      <c r="J11" s="65">
        <v>83112</v>
      </c>
      <c r="K11" s="65">
        <v>392200</v>
      </c>
      <c r="L11" s="65">
        <v>375981</v>
      </c>
      <c r="M11" s="65">
        <v>316925</v>
      </c>
      <c r="N11" s="65">
        <v>134213</v>
      </c>
      <c r="O11" s="65">
        <v>71353</v>
      </c>
      <c r="P11" s="65">
        <v>470430</v>
      </c>
      <c r="Q11" s="65">
        <v>108597</v>
      </c>
      <c r="R11" s="65">
        <v>410271</v>
      </c>
      <c r="S11" s="65">
        <v>24731</v>
      </c>
      <c r="T11" s="65">
        <v>291108</v>
      </c>
      <c r="U11" s="65">
        <v>44029</v>
      </c>
      <c r="V11" s="65">
        <v>135041</v>
      </c>
      <c r="W11" s="65">
        <v>347806</v>
      </c>
      <c r="X11" s="65">
        <v>127943</v>
      </c>
      <c r="Y11" s="65">
        <v>1248143</v>
      </c>
      <c r="Z11" s="65">
        <v>938493</v>
      </c>
      <c r="AA11" s="65">
        <v>992921</v>
      </c>
      <c r="AB11" s="65">
        <v>1013777</v>
      </c>
      <c r="AC11" s="65">
        <v>475749</v>
      </c>
      <c r="AD11" s="65">
        <v>4669083</v>
      </c>
      <c r="AF11" s="84"/>
      <c r="AG11" s="84"/>
      <c r="AI11" s="137"/>
      <c r="AJ11" s="137"/>
    </row>
    <row r="12" spans="2:36" hidden="1" x14ac:dyDescent="0.25">
      <c r="B12" s="69" t="s">
        <v>72</v>
      </c>
      <c r="C12" s="63" t="s">
        <v>83</v>
      </c>
      <c r="D12" s="67">
        <v>2012</v>
      </c>
      <c r="E12" s="68">
        <v>3364</v>
      </c>
      <c r="F12" s="68">
        <v>111646</v>
      </c>
      <c r="G12" s="68">
        <v>194245</v>
      </c>
      <c r="H12" s="68">
        <v>41253</v>
      </c>
      <c r="I12" s="68">
        <v>22827</v>
      </c>
      <c r="J12" s="68">
        <v>26023</v>
      </c>
      <c r="K12" s="68">
        <v>109750</v>
      </c>
      <c r="L12" s="68">
        <v>98553</v>
      </c>
      <c r="M12" s="68">
        <v>100863</v>
      </c>
      <c r="N12" s="68">
        <v>42813</v>
      </c>
      <c r="O12" s="68">
        <v>25109</v>
      </c>
      <c r="P12" s="68">
        <v>144161</v>
      </c>
      <c r="Q12" s="68">
        <v>41631</v>
      </c>
      <c r="R12" s="68">
        <v>149396</v>
      </c>
      <c r="S12" s="68">
        <v>10537</v>
      </c>
      <c r="T12" s="68">
        <v>93542</v>
      </c>
      <c r="U12" s="68">
        <v>16908</v>
      </c>
      <c r="V12" s="68">
        <v>45420</v>
      </c>
      <c r="W12" s="68">
        <v>116277</v>
      </c>
      <c r="X12" s="68">
        <v>40805</v>
      </c>
      <c r="Y12" s="68">
        <v>350508</v>
      </c>
      <c r="Z12" s="68">
        <v>257153</v>
      </c>
      <c r="AA12" s="68">
        <v>312946</v>
      </c>
      <c r="AB12" s="68">
        <v>357434</v>
      </c>
      <c r="AC12" s="68">
        <v>157082</v>
      </c>
      <c r="AD12" s="68">
        <v>1435123</v>
      </c>
      <c r="AF12" s="84"/>
      <c r="AG12" s="84"/>
      <c r="AI12" s="137"/>
      <c r="AJ12" s="137"/>
    </row>
    <row r="13" spans="2:36" hidden="1" x14ac:dyDescent="0.25">
      <c r="B13" s="87" t="s">
        <v>73</v>
      </c>
      <c r="C13" s="88" t="s">
        <v>83</v>
      </c>
      <c r="D13" s="89">
        <v>2012</v>
      </c>
      <c r="E13" s="90">
        <v>13957</v>
      </c>
      <c r="F13" s="90">
        <v>463923</v>
      </c>
      <c r="G13" s="90">
        <v>953144</v>
      </c>
      <c r="H13" s="90">
        <v>167627</v>
      </c>
      <c r="I13" s="90">
        <v>110027</v>
      </c>
      <c r="J13" s="90">
        <v>109135</v>
      </c>
      <c r="K13" s="90">
        <v>501950</v>
      </c>
      <c r="L13" s="90">
        <v>474534</v>
      </c>
      <c r="M13" s="90">
        <v>417788</v>
      </c>
      <c r="N13" s="90">
        <v>177026</v>
      </c>
      <c r="O13" s="90">
        <v>96462</v>
      </c>
      <c r="P13" s="90">
        <v>614591</v>
      </c>
      <c r="Q13" s="90">
        <v>150228</v>
      </c>
      <c r="R13" s="90">
        <v>559667</v>
      </c>
      <c r="S13" s="90">
        <v>35268</v>
      </c>
      <c r="T13" s="90">
        <v>384650</v>
      </c>
      <c r="U13" s="90">
        <v>60937</v>
      </c>
      <c r="V13" s="90">
        <v>180461</v>
      </c>
      <c r="W13" s="90">
        <v>464083</v>
      </c>
      <c r="X13" s="90">
        <v>168748</v>
      </c>
      <c r="Y13" s="90">
        <v>1598651</v>
      </c>
      <c r="Z13" s="90">
        <v>1195646</v>
      </c>
      <c r="AA13" s="90">
        <v>1305867</v>
      </c>
      <c r="AB13" s="90">
        <v>1371211</v>
      </c>
      <c r="AC13" s="90">
        <v>632831</v>
      </c>
      <c r="AD13" s="90">
        <v>6104206</v>
      </c>
      <c r="AF13" s="84"/>
      <c r="AG13" s="84"/>
      <c r="AI13" s="137"/>
      <c r="AJ13" s="137"/>
    </row>
    <row r="14" spans="2:36" hidden="1" x14ac:dyDescent="0.25">
      <c r="B14" s="75" t="s">
        <v>74</v>
      </c>
      <c r="C14" s="92" t="s">
        <v>37</v>
      </c>
      <c r="D14" s="67">
        <v>2012</v>
      </c>
      <c r="E14" s="93">
        <v>24.102600845453896</v>
      </c>
      <c r="F14" s="93">
        <v>24.065631581102899</v>
      </c>
      <c r="G14" s="93">
        <v>20.379397027101888</v>
      </c>
      <c r="H14" s="93">
        <v>24.609997196155749</v>
      </c>
      <c r="I14" s="93">
        <v>20.746725803666372</v>
      </c>
      <c r="J14" s="93">
        <v>23.844779401658496</v>
      </c>
      <c r="K14" s="93">
        <v>21.864727562506225</v>
      </c>
      <c r="L14" s="93">
        <v>20.768374868818672</v>
      </c>
      <c r="M14" s="93">
        <v>24.142148649554318</v>
      </c>
      <c r="N14" s="93">
        <v>24.184583055596352</v>
      </c>
      <c r="O14" s="93">
        <v>26.029939250689395</v>
      </c>
      <c r="P14" s="93">
        <v>23.456412475939285</v>
      </c>
      <c r="Q14" s="93">
        <v>27.711877945522804</v>
      </c>
      <c r="R14" s="93">
        <v>26.693730378957486</v>
      </c>
      <c r="S14" s="93">
        <v>29.876942270613586</v>
      </c>
      <c r="T14" s="93">
        <v>24.318731314181726</v>
      </c>
      <c r="U14" s="93">
        <v>27.746689203603719</v>
      </c>
      <c r="V14" s="93">
        <v>25.168873052903397</v>
      </c>
      <c r="W14" s="93">
        <v>25.05521641602903</v>
      </c>
      <c r="X14" s="93">
        <v>24.181027330694292</v>
      </c>
      <c r="Y14" s="93">
        <v>21.925235714361673</v>
      </c>
      <c r="Z14" s="93">
        <v>21.507452874847573</v>
      </c>
      <c r="AA14" s="93">
        <v>23.964615079483593</v>
      </c>
      <c r="AB14" s="93">
        <v>161.51684416578271</v>
      </c>
      <c r="AC14" s="93">
        <v>24.822108904273023</v>
      </c>
      <c r="AD14" s="93">
        <v>23.51039594666366</v>
      </c>
      <c r="AF14" s="84"/>
      <c r="AG14" s="84"/>
      <c r="AI14" s="137"/>
      <c r="AJ14" s="137"/>
    </row>
    <row r="15" spans="2:36" hidden="1" x14ac:dyDescent="0.25">
      <c r="B15" s="94"/>
      <c r="C15" s="94"/>
      <c r="D15" s="94"/>
      <c r="E15" s="94"/>
      <c r="F15" s="94"/>
      <c r="G15" s="94"/>
      <c r="H15" s="94"/>
      <c r="I15" s="94"/>
      <c r="J15" s="94"/>
      <c r="K15" s="94"/>
      <c r="L15" s="94"/>
      <c r="M15" s="94"/>
      <c r="N15" s="94"/>
      <c r="O15" s="94"/>
      <c r="P15" s="94"/>
      <c r="Q15" s="94"/>
      <c r="R15" s="94"/>
      <c r="S15" s="94"/>
      <c r="T15" s="94"/>
      <c r="U15" s="94"/>
      <c r="V15" s="94"/>
      <c r="W15" s="94"/>
      <c r="X15" s="94"/>
      <c r="Y15" s="94"/>
      <c r="Z15" s="94"/>
      <c r="AA15" s="94"/>
      <c r="AB15" s="94"/>
      <c r="AC15" s="94"/>
      <c r="AD15" s="94"/>
      <c r="AF15" s="84"/>
      <c r="AG15" s="84"/>
      <c r="AI15" s="137"/>
      <c r="AJ15" s="137"/>
    </row>
    <row r="16" spans="2:36" hidden="1" x14ac:dyDescent="0.25">
      <c r="B16" s="59" t="s">
        <v>75</v>
      </c>
      <c r="C16" s="70" t="s">
        <v>37</v>
      </c>
      <c r="D16" s="64" t="s">
        <v>215</v>
      </c>
      <c r="E16" s="71">
        <v>-11.474435196195005</v>
      </c>
      <c r="F16" s="71">
        <v>-11.617971087186286</v>
      </c>
      <c r="G16" s="71">
        <v>-11.60081340575047</v>
      </c>
      <c r="H16" s="71">
        <v>-12.241533949046129</v>
      </c>
      <c r="I16" s="71">
        <v>-17.365400622070357</v>
      </c>
      <c r="J16" s="71">
        <v>-10.890366214502556</v>
      </c>
      <c r="K16" s="71">
        <v>-13.969020501138951</v>
      </c>
      <c r="L16" s="71">
        <v>-5.765425710024048</v>
      </c>
      <c r="M16" s="71">
        <v>-7.3971624877308821</v>
      </c>
      <c r="N16" s="71">
        <v>-7.0469249994160652</v>
      </c>
      <c r="O16" s="71">
        <v>-6.730654347046876</v>
      </c>
      <c r="P16" s="71">
        <v>-5.9946864963478337</v>
      </c>
      <c r="Q16" s="71">
        <v>-8.1862073935288606</v>
      </c>
      <c r="R16" s="71">
        <v>-13.502369541353183</v>
      </c>
      <c r="S16" s="71">
        <v>-6.5673341558318308</v>
      </c>
      <c r="T16" s="71">
        <v>-8.8163605653075621</v>
      </c>
      <c r="U16" s="71">
        <v>-6.3224509108114502</v>
      </c>
      <c r="V16" s="71">
        <v>-8.2408630559225013</v>
      </c>
      <c r="W16" s="71">
        <v>-6.1258890408249265</v>
      </c>
      <c r="X16" s="71">
        <v>-8.7317730670260989</v>
      </c>
      <c r="Y16" s="71">
        <v>-11.680475196001233</v>
      </c>
      <c r="Z16" s="71">
        <v>-10.814962298709329</v>
      </c>
      <c r="AA16" s="71">
        <v>-6.6497095345522865</v>
      </c>
      <c r="AB16" s="71">
        <v>-10.444165915945321</v>
      </c>
      <c r="AC16" s="71">
        <v>-6.8028163634280183</v>
      </c>
      <c r="AD16" s="71">
        <v>-9.586565054005824</v>
      </c>
      <c r="AF16" s="84"/>
      <c r="AG16" s="84"/>
      <c r="AI16" s="137">
        <v>-17.365400622070357</v>
      </c>
      <c r="AJ16" s="137">
        <v>-5.765425710024048</v>
      </c>
    </row>
    <row r="17" spans="2:36" hidden="1" x14ac:dyDescent="0.25">
      <c r="B17" s="59" t="s">
        <v>76</v>
      </c>
      <c r="C17" s="70" t="s">
        <v>37</v>
      </c>
      <c r="D17" s="64" t="s">
        <v>215</v>
      </c>
      <c r="E17" s="71">
        <v>-1.2744265080713679</v>
      </c>
      <c r="F17" s="71">
        <v>-0.56205769891307122</v>
      </c>
      <c r="G17" s="71">
        <v>2.5795263928401537</v>
      </c>
      <c r="H17" s="71">
        <v>1.1901182205200436</v>
      </c>
      <c r="I17" s="71">
        <v>3.6433486238532113</v>
      </c>
      <c r="J17" s="71">
        <v>-0.56550197324092788</v>
      </c>
      <c r="K17" s="71">
        <v>1.3210096889342171</v>
      </c>
      <c r="L17" s="71">
        <v>-0.75854896922982806</v>
      </c>
      <c r="M17" s="71">
        <v>0.80933974915200746</v>
      </c>
      <c r="N17" s="71">
        <v>0.47461870310625648</v>
      </c>
      <c r="O17" s="71">
        <v>0.6124479699522094</v>
      </c>
      <c r="P17" s="71">
        <v>4.516293603724252</v>
      </c>
      <c r="Q17" s="71">
        <v>1.857325708813319</v>
      </c>
      <c r="R17" s="71">
        <v>5.834680004192351</v>
      </c>
      <c r="S17" s="71">
        <v>1.2454005094820266</v>
      </c>
      <c r="T17" s="71">
        <v>0.55099825494318255</v>
      </c>
      <c r="U17" s="71">
        <v>-0.38838038565490929</v>
      </c>
      <c r="V17" s="71">
        <v>2.2785672499463128</v>
      </c>
      <c r="W17" s="71">
        <v>0.29987981805949293</v>
      </c>
      <c r="X17" s="71">
        <v>1.4780019227312162</v>
      </c>
      <c r="Y17" s="71">
        <v>1.5194573057734571</v>
      </c>
      <c r="Z17" s="71">
        <v>0.53660496135826263</v>
      </c>
      <c r="AA17" s="71">
        <v>2.5062416848873172</v>
      </c>
      <c r="AB17" s="71">
        <v>3.0354801894302197</v>
      </c>
      <c r="AC17" s="71">
        <v>0.61671175346663887</v>
      </c>
      <c r="AD17" s="71">
        <v>1.7689340712084149</v>
      </c>
      <c r="AF17" s="84"/>
      <c r="AG17" s="84"/>
      <c r="AI17" s="137">
        <v>-1.2744265080713679</v>
      </c>
      <c r="AJ17" s="137">
        <v>5.834680004192351</v>
      </c>
    </row>
    <row r="18" spans="2:36" ht="15.75" hidden="1" thickBot="1" x14ac:dyDescent="0.3">
      <c r="B18" s="72"/>
      <c r="C18" s="72"/>
      <c r="D18" s="72"/>
      <c r="E18" s="73"/>
      <c r="F18" s="73"/>
      <c r="G18" s="73"/>
      <c r="H18" s="73"/>
      <c r="I18" s="73"/>
      <c r="J18" s="73"/>
      <c r="K18" s="73"/>
      <c r="L18" s="73"/>
      <c r="M18" s="73"/>
      <c r="N18" s="73"/>
      <c r="O18" s="73"/>
      <c r="P18" s="73"/>
      <c r="Q18" s="73"/>
      <c r="R18" s="73"/>
      <c r="S18" s="73"/>
      <c r="T18" s="73"/>
      <c r="U18" s="73"/>
      <c r="V18" s="73"/>
      <c r="W18" s="73"/>
      <c r="X18" s="73"/>
      <c r="Y18" s="73"/>
      <c r="Z18" s="73"/>
      <c r="AA18" s="73"/>
      <c r="AB18" s="73"/>
      <c r="AC18" s="73"/>
      <c r="AD18" s="73"/>
      <c r="AF18" s="84"/>
      <c r="AG18" s="84"/>
      <c r="AI18" s="84"/>
      <c r="AJ18" s="84"/>
    </row>
    <row r="19" spans="2:36" hidden="1" x14ac:dyDescent="0.25">
      <c r="B19" s="95" t="s">
        <v>85</v>
      </c>
      <c r="C19" s="72"/>
      <c r="D19" s="72"/>
      <c r="E19" s="96"/>
      <c r="F19" s="96"/>
      <c r="G19" s="96"/>
      <c r="H19" s="96"/>
      <c r="I19" s="96"/>
      <c r="J19" s="96"/>
      <c r="K19" s="96"/>
      <c r="L19" s="96"/>
      <c r="M19" s="96"/>
      <c r="N19" s="96"/>
      <c r="O19" s="96"/>
      <c r="P19" s="96"/>
      <c r="Q19" s="96"/>
      <c r="R19" s="96"/>
      <c r="S19" s="96"/>
      <c r="T19" s="96"/>
      <c r="U19" s="96"/>
      <c r="V19" s="96"/>
      <c r="W19" s="96"/>
      <c r="X19" s="96"/>
      <c r="Y19" s="96"/>
      <c r="Z19" s="96"/>
      <c r="AA19" s="96"/>
      <c r="AB19" s="96"/>
      <c r="AC19" s="96"/>
      <c r="AD19" s="96"/>
      <c r="AF19" s="84"/>
      <c r="AG19" s="84"/>
      <c r="AI19" s="84"/>
      <c r="AJ19" s="84"/>
    </row>
    <row r="20" spans="2:36" ht="25.5" hidden="1" x14ac:dyDescent="0.25">
      <c r="B20" s="59" t="s">
        <v>77</v>
      </c>
      <c r="C20" s="53" t="s">
        <v>83</v>
      </c>
      <c r="D20" s="53" t="s">
        <v>216</v>
      </c>
      <c r="E20" s="81">
        <v>266</v>
      </c>
      <c r="F20" s="81">
        <v>10556</v>
      </c>
      <c r="G20" s="81">
        <v>42922</v>
      </c>
      <c r="H20" s="81">
        <v>4558</v>
      </c>
      <c r="I20" s="81">
        <v>1772</v>
      </c>
      <c r="J20" s="81">
        <v>3080</v>
      </c>
      <c r="K20" s="81">
        <v>16285</v>
      </c>
      <c r="L20" s="81">
        <v>15745</v>
      </c>
      <c r="M20" s="81">
        <v>16359</v>
      </c>
      <c r="N20" s="81">
        <v>5975</v>
      </c>
      <c r="O20" s="81">
        <v>3425</v>
      </c>
      <c r="P20" s="81">
        <v>43266</v>
      </c>
      <c r="Q20" s="81">
        <v>5537</v>
      </c>
      <c r="R20" s="81">
        <v>23780</v>
      </c>
      <c r="S20" s="81">
        <v>1068</v>
      </c>
      <c r="T20" s="81">
        <v>12871</v>
      </c>
      <c r="U20" s="81">
        <v>1546</v>
      </c>
      <c r="V20" s="81">
        <v>5141</v>
      </c>
      <c r="W20" s="81">
        <v>15365</v>
      </c>
      <c r="X20" s="81">
        <v>5607</v>
      </c>
      <c r="Y20" s="83">
        <v>58302</v>
      </c>
      <c r="Z20" s="83">
        <v>36882</v>
      </c>
      <c r="AA20" s="83">
        <v>69025</v>
      </c>
      <c r="AB20" s="83">
        <v>49943</v>
      </c>
      <c r="AC20" s="83">
        <v>20972</v>
      </c>
      <c r="AD20" s="83">
        <v>235124</v>
      </c>
      <c r="AF20" s="84"/>
      <c r="AG20" s="84"/>
      <c r="AI20" s="84"/>
      <c r="AJ20" s="84"/>
    </row>
    <row r="21" spans="2:36" ht="25.5" hidden="1" x14ac:dyDescent="0.25">
      <c r="B21" s="59" t="s">
        <v>78</v>
      </c>
      <c r="C21" s="53" t="s">
        <v>83</v>
      </c>
      <c r="D21" s="53" t="s">
        <v>216</v>
      </c>
      <c r="E21" s="81">
        <v>671</v>
      </c>
      <c r="F21" s="81">
        <v>19553</v>
      </c>
      <c r="G21" s="81">
        <v>28465</v>
      </c>
      <c r="H21" s="81">
        <v>7511</v>
      </c>
      <c r="I21" s="81">
        <v>3123</v>
      </c>
      <c r="J21" s="81">
        <v>3316</v>
      </c>
      <c r="K21" s="81">
        <v>15444</v>
      </c>
      <c r="L21" s="81">
        <v>17066</v>
      </c>
      <c r="M21" s="81">
        <v>16259</v>
      </c>
      <c r="N21" s="81">
        <v>6007</v>
      </c>
      <c r="O21" s="81">
        <v>4079</v>
      </c>
      <c r="P21" s="81">
        <v>13030</v>
      </c>
      <c r="Q21" s="81">
        <v>4121</v>
      </c>
      <c r="R21" s="81">
        <v>15251</v>
      </c>
      <c r="S21" s="81">
        <v>648</v>
      </c>
      <c r="T21" s="81">
        <v>5868</v>
      </c>
      <c r="U21" s="81">
        <v>959</v>
      </c>
      <c r="V21" s="81">
        <v>3390</v>
      </c>
      <c r="W21" s="81">
        <v>8874</v>
      </c>
      <c r="X21" s="81">
        <v>4587</v>
      </c>
      <c r="Y21" s="83">
        <v>56200</v>
      </c>
      <c r="Z21" s="83">
        <v>38949</v>
      </c>
      <c r="AA21" s="83">
        <v>39375</v>
      </c>
      <c r="AB21" s="83">
        <v>30237</v>
      </c>
      <c r="AC21" s="83">
        <v>13461</v>
      </c>
      <c r="AD21" s="83">
        <v>178222</v>
      </c>
      <c r="AF21" s="84"/>
      <c r="AG21" s="84"/>
      <c r="AI21" s="84"/>
      <c r="AJ21" s="84"/>
    </row>
    <row r="22" spans="2:36" ht="25.5" hidden="1" x14ac:dyDescent="0.25">
      <c r="B22" s="59" t="s">
        <v>79</v>
      </c>
      <c r="C22" s="53" t="s">
        <v>83</v>
      </c>
      <c r="D22" s="53" t="s">
        <v>216</v>
      </c>
      <c r="E22" s="81">
        <v>1967</v>
      </c>
      <c r="F22" s="81">
        <v>66871</v>
      </c>
      <c r="G22" s="81">
        <v>96259</v>
      </c>
      <c r="H22" s="81">
        <v>23456</v>
      </c>
      <c r="I22" s="81">
        <v>13613</v>
      </c>
      <c r="J22" s="81">
        <v>16428</v>
      </c>
      <c r="K22" s="81">
        <v>61336</v>
      </c>
      <c r="L22" s="81">
        <v>58323</v>
      </c>
      <c r="M22" s="81">
        <v>59101</v>
      </c>
      <c r="N22" s="81">
        <v>27154</v>
      </c>
      <c r="O22" s="81">
        <v>15484</v>
      </c>
      <c r="P22" s="81">
        <v>74214</v>
      </c>
      <c r="Q22" s="81">
        <v>27760</v>
      </c>
      <c r="R22" s="81">
        <v>86520</v>
      </c>
      <c r="S22" s="81">
        <v>7918</v>
      </c>
      <c r="T22" s="81">
        <v>63516</v>
      </c>
      <c r="U22" s="81">
        <v>12693</v>
      </c>
      <c r="V22" s="81">
        <v>31864</v>
      </c>
      <c r="W22" s="81">
        <v>78054</v>
      </c>
      <c r="X22" s="81">
        <v>25602</v>
      </c>
      <c r="Y22" s="83">
        <v>188553</v>
      </c>
      <c r="Z22" s="83">
        <v>149700</v>
      </c>
      <c r="AA22" s="83">
        <v>175953</v>
      </c>
      <c r="AB22" s="83">
        <v>230271</v>
      </c>
      <c r="AC22" s="83">
        <v>103656</v>
      </c>
      <c r="AD22" s="83">
        <v>848133</v>
      </c>
      <c r="AF22" s="84"/>
      <c r="AG22" s="84"/>
      <c r="AI22" s="84"/>
      <c r="AJ22" s="84"/>
    </row>
    <row r="23" spans="2:36" ht="25.5" hidden="1" x14ac:dyDescent="0.25">
      <c r="B23" s="59" t="s">
        <v>80</v>
      </c>
      <c r="C23" s="53" t="s">
        <v>83</v>
      </c>
      <c r="D23" s="53" t="s">
        <v>216</v>
      </c>
      <c r="E23" s="81">
        <v>60</v>
      </c>
      <c r="F23" s="81">
        <v>1259</v>
      </c>
      <c r="G23" s="81">
        <v>3022</v>
      </c>
      <c r="H23" s="81">
        <v>497</v>
      </c>
      <c r="I23" s="81">
        <v>258</v>
      </c>
      <c r="J23" s="81">
        <v>268</v>
      </c>
      <c r="K23" s="81">
        <v>1071</v>
      </c>
      <c r="L23" s="81">
        <v>1303</v>
      </c>
      <c r="M23" s="81">
        <v>1215</v>
      </c>
      <c r="N23" s="81">
        <v>578</v>
      </c>
      <c r="O23" s="81">
        <v>359</v>
      </c>
      <c r="P23" s="81">
        <v>4113</v>
      </c>
      <c r="Q23" s="81">
        <v>681</v>
      </c>
      <c r="R23" s="81">
        <v>3002</v>
      </c>
      <c r="S23" s="81">
        <v>187</v>
      </c>
      <c r="T23" s="81">
        <v>2697</v>
      </c>
      <c r="U23" s="81">
        <v>566</v>
      </c>
      <c r="V23" s="81">
        <v>1060</v>
      </c>
      <c r="W23" s="81">
        <v>5935</v>
      </c>
      <c r="X23" s="81">
        <v>1287</v>
      </c>
      <c r="Y23" s="83">
        <v>4838</v>
      </c>
      <c r="Z23" s="83">
        <v>2900</v>
      </c>
      <c r="AA23" s="83">
        <v>6265</v>
      </c>
      <c r="AB23" s="83">
        <v>8193</v>
      </c>
      <c r="AC23" s="83">
        <v>7222</v>
      </c>
      <c r="AD23" s="83">
        <v>29418</v>
      </c>
      <c r="AF23" s="84"/>
      <c r="AG23" s="84"/>
      <c r="AI23" s="84"/>
      <c r="AJ23" s="84"/>
    </row>
    <row r="24" spans="2:36" ht="25.5" hidden="1" x14ac:dyDescent="0.25">
      <c r="B24" s="59" t="s">
        <v>81</v>
      </c>
      <c r="C24" s="53" t="s">
        <v>83</v>
      </c>
      <c r="D24" s="53" t="s">
        <v>216</v>
      </c>
      <c r="E24" s="81">
        <v>4</v>
      </c>
      <c r="F24" s="81">
        <v>86</v>
      </c>
      <c r="G24" s="81">
        <v>114</v>
      </c>
      <c r="H24" s="81">
        <v>86</v>
      </c>
      <c r="I24" s="81">
        <v>10</v>
      </c>
      <c r="J24" s="81">
        <v>13</v>
      </c>
      <c r="K24" s="81">
        <v>51</v>
      </c>
      <c r="L24" s="81">
        <v>107</v>
      </c>
      <c r="M24" s="81">
        <v>98</v>
      </c>
      <c r="N24" s="81">
        <v>20</v>
      </c>
      <c r="O24" s="81">
        <v>31</v>
      </c>
      <c r="P24" s="81">
        <v>225</v>
      </c>
      <c r="Q24" s="81">
        <v>36</v>
      </c>
      <c r="R24" s="81">
        <v>111</v>
      </c>
      <c r="S24" s="81">
        <v>11</v>
      </c>
      <c r="T24" s="81">
        <v>69</v>
      </c>
      <c r="U24" s="81">
        <v>18</v>
      </c>
      <c r="V24" s="81">
        <v>33</v>
      </c>
      <c r="W24" s="81">
        <v>97</v>
      </c>
      <c r="X24" s="81">
        <v>44</v>
      </c>
      <c r="Y24" s="83">
        <v>290</v>
      </c>
      <c r="Z24" s="83">
        <v>181</v>
      </c>
      <c r="AA24" s="83">
        <v>374</v>
      </c>
      <c r="AB24" s="83">
        <v>278</v>
      </c>
      <c r="AC24" s="83">
        <v>141</v>
      </c>
      <c r="AD24" s="83">
        <v>1264</v>
      </c>
      <c r="AF24" s="84"/>
      <c r="AG24" s="84"/>
      <c r="AI24" s="84"/>
      <c r="AJ24" s="84"/>
    </row>
    <row r="25" spans="2:36" ht="25.5" hidden="1" x14ac:dyDescent="0.25">
      <c r="B25" s="59" t="s">
        <v>82</v>
      </c>
      <c r="C25" s="53" t="s">
        <v>83</v>
      </c>
      <c r="D25" s="53" t="s">
        <v>216</v>
      </c>
      <c r="E25" s="81">
        <v>10</v>
      </c>
      <c r="F25" s="81">
        <v>350</v>
      </c>
      <c r="G25" s="81">
        <v>929</v>
      </c>
      <c r="H25" s="81">
        <v>95</v>
      </c>
      <c r="I25" s="81">
        <v>87</v>
      </c>
      <c r="J25" s="81">
        <v>84</v>
      </c>
      <c r="K25" s="81">
        <v>232</v>
      </c>
      <c r="L25" s="81">
        <v>327</v>
      </c>
      <c r="M25" s="81">
        <v>370</v>
      </c>
      <c r="N25" s="81">
        <v>62</v>
      </c>
      <c r="O25" s="81">
        <v>41</v>
      </c>
      <c r="P25" s="81">
        <v>671</v>
      </c>
      <c r="Q25" s="81">
        <v>88</v>
      </c>
      <c r="R25" s="81">
        <v>560</v>
      </c>
      <c r="S25" s="81">
        <v>13</v>
      </c>
      <c r="T25" s="81">
        <v>274</v>
      </c>
      <c r="U25" s="81">
        <v>57</v>
      </c>
      <c r="V25" s="81">
        <v>189</v>
      </c>
      <c r="W25" s="81">
        <v>829</v>
      </c>
      <c r="X25" s="81">
        <v>115</v>
      </c>
      <c r="Y25" s="83">
        <v>1384</v>
      </c>
      <c r="Z25" s="83">
        <v>730</v>
      </c>
      <c r="AA25" s="83">
        <v>1144</v>
      </c>
      <c r="AB25" s="83">
        <v>1181</v>
      </c>
      <c r="AC25" s="83">
        <v>944</v>
      </c>
      <c r="AD25" s="83">
        <v>5383</v>
      </c>
      <c r="AF25" s="84"/>
      <c r="AG25" s="84"/>
      <c r="AI25" s="84"/>
      <c r="AJ25" s="84"/>
    </row>
    <row r="26" spans="2:36" hidden="1" x14ac:dyDescent="0.25">
      <c r="B26" s="97" t="s">
        <v>86</v>
      </c>
      <c r="C26" s="98" t="s">
        <v>83</v>
      </c>
      <c r="D26" s="98" t="s">
        <v>216</v>
      </c>
      <c r="E26" s="99">
        <v>2978</v>
      </c>
      <c r="F26" s="99">
        <v>98675</v>
      </c>
      <c r="G26" s="99">
        <v>171711</v>
      </c>
      <c r="H26" s="99">
        <v>36203</v>
      </c>
      <c r="I26" s="99">
        <v>18863</v>
      </c>
      <c r="J26" s="99">
        <v>23189</v>
      </c>
      <c r="K26" s="99">
        <v>94419</v>
      </c>
      <c r="L26" s="99">
        <v>92871</v>
      </c>
      <c r="M26" s="99">
        <v>93402</v>
      </c>
      <c r="N26" s="99">
        <v>39796</v>
      </c>
      <c r="O26" s="99">
        <v>23419</v>
      </c>
      <c r="P26" s="99">
        <v>135519</v>
      </c>
      <c r="Q26" s="99">
        <v>38223</v>
      </c>
      <c r="R26" s="99">
        <v>129224</v>
      </c>
      <c r="S26" s="99">
        <v>9845</v>
      </c>
      <c r="T26" s="99">
        <v>85295</v>
      </c>
      <c r="U26" s="99">
        <v>15839</v>
      </c>
      <c r="V26" s="99">
        <v>41677</v>
      </c>
      <c r="W26" s="99">
        <v>109154</v>
      </c>
      <c r="X26" s="99">
        <v>37242</v>
      </c>
      <c r="Y26" s="99">
        <v>309567</v>
      </c>
      <c r="Z26" s="99">
        <v>229342</v>
      </c>
      <c r="AA26" s="99">
        <v>292136</v>
      </c>
      <c r="AB26" s="99">
        <v>320103</v>
      </c>
      <c r="AC26" s="99">
        <v>146396</v>
      </c>
      <c r="AD26" s="99">
        <v>1297544</v>
      </c>
      <c r="AF26" s="84"/>
      <c r="AG26" s="84"/>
      <c r="AI26" s="84"/>
      <c r="AJ26" s="84"/>
    </row>
    <row r="27" spans="2:36" hidden="1" x14ac:dyDescent="0.25">
      <c r="B27" s="50"/>
      <c r="C27" s="50"/>
      <c r="D27" s="50"/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1"/>
      <c r="P27" s="61"/>
      <c r="Q27" s="61"/>
      <c r="R27" s="61"/>
      <c r="S27" s="61"/>
      <c r="T27" s="61"/>
      <c r="U27" s="61"/>
      <c r="V27" s="61"/>
      <c r="W27" s="61"/>
      <c r="X27" s="61"/>
      <c r="Y27" s="61"/>
      <c r="Z27" s="61"/>
      <c r="AA27" s="61"/>
      <c r="AB27" s="61"/>
      <c r="AC27" s="61"/>
      <c r="AD27" s="61"/>
      <c r="AF27" s="84"/>
      <c r="AG27" s="84"/>
      <c r="AI27" s="84"/>
      <c r="AJ27" s="84"/>
    </row>
    <row r="28" spans="2:36" hidden="1" x14ac:dyDescent="0.25">
      <c r="B28" s="100" t="s">
        <v>87</v>
      </c>
      <c r="C28" s="50"/>
      <c r="D28" s="50"/>
      <c r="E28" s="101"/>
      <c r="F28" s="101"/>
      <c r="G28" s="101"/>
      <c r="H28" s="101"/>
      <c r="I28" s="101"/>
      <c r="J28" s="101"/>
      <c r="K28" s="101"/>
      <c r="L28" s="101"/>
      <c r="M28" s="101"/>
      <c r="N28" s="101"/>
      <c r="O28" s="101"/>
      <c r="P28" s="101"/>
      <c r="Q28" s="101"/>
      <c r="R28" s="101"/>
      <c r="S28" s="101"/>
      <c r="T28" s="101"/>
      <c r="U28" s="101"/>
      <c r="V28" s="101"/>
      <c r="W28" s="101"/>
      <c r="X28" s="101"/>
      <c r="Y28" s="101"/>
      <c r="Z28" s="101"/>
      <c r="AA28" s="101"/>
      <c r="AB28" s="101"/>
      <c r="AC28" s="101"/>
      <c r="AD28" s="101"/>
      <c r="AF28" s="84"/>
      <c r="AG28" s="84"/>
      <c r="AI28" s="84"/>
      <c r="AJ28" s="84"/>
    </row>
    <row r="29" spans="2:36" ht="25.5" hidden="1" x14ac:dyDescent="0.25">
      <c r="B29" s="59" t="s">
        <v>38</v>
      </c>
      <c r="C29" s="51" t="s">
        <v>37</v>
      </c>
      <c r="D29" s="102" t="s">
        <v>216</v>
      </c>
      <c r="E29" s="78">
        <v>29.599999999999998</v>
      </c>
      <c r="F29" s="78">
        <v>27.99950156650527</v>
      </c>
      <c r="G29" s="78">
        <v>21.982643111871532</v>
      </c>
      <c r="H29" s="78">
        <v>36.487115080472606</v>
      </c>
      <c r="I29" s="78">
        <v>16.327239869326476</v>
      </c>
      <c r="J29" s="78">
        <v>30.853391684901531</v>
      </c>
      <c r="K29" s="78">
        <v>23.587440121675598</v>
      </c>
      <c r="L29" s="78">
        <v>21.843003412969285</v>
      </c>
      <c r="M29" s="78">
        <v>31.886432554044802</v>
      </c>
      <c r="N29" s="78">
        <v>29.279599363854768</v>
      </c>
      <c r="O29" s="78">
        <v>33.615654205607477</v>
      </c>
      <c r="P29" s="78">
        <v>34.278842912049626</v>
      </c>
      <c r="Q29" s="78">
        <v>35.621600483486795</v>
      </c>
      <c r="R29" s="78">
        <v>36.527578542490971</v>
      </c>
      <c r="S29" s="78">
        <v>38.970659908373136</v>
      </c>
      <c r="T29" s="78">
        <v>29.679989881102959</v>
      </c>
      <c r="U29" s="78">
        <v>35.433375739808618</v>
      </c>
      <c r="V29" s="78">
        <v>27.862933665933632</v>
      </c>
      <c r="W29" s="78">
        <v>30.253294025630229</v>
      </c>
      <c r="X29" s="78">
        <v>22.803446037646783</v>
      </c>
      <c r="Y29" s="78">
        <v>26.304132174864886</v>
      </c>
      <c r="Z29" s="78">
        <v>22.411458096235261</v>
      </c>
      <c r="AA29" s="78">
        <v>32.333252559520204</v>
      </c>
      <c r="AB29" s="78">
        <v>32.92929028771178</v>
      </c>
      <c r="AC29" s="78">
        <v>28.095111924033539</v>
      </c>
      <c r="AD29" s="78">
        <v>28.692304300804768</v>
      </c>
      <c r="AF29" s="84"/>
      <c r="AG29" s="84"/>
      <c r="AI29" s="84"/>
      <c r="AJ29" s="84"/>
    </row>
    <row r="30" spans="2:36" ht="25.5" hidden="1" x14ac:dyDescent="0.25">
      <c r="B30" s="59" t="s">
        <v>39</v>
      </c>
      <c r="C30" s="51" t="s">
        <v>37</v>
      </c>
      <c r="D30" s="102" t="s">
        <v>216</v>
      </c>
      <c r="E30" s="78">
        <v>18.75</v>
      </c>
      <c r="F30" s="78">
        <v>9.5057034220532319</v>
      </c>
      <c r="G30" s="78">
        <v>7.2614107883817436</v>
      </c>
      <c r="H30" s="78">
        <v>8.2568807339449553</v>
      </c>
      <c r="I30" s="78">
        <v>6.1538461538461542</v>
      </c>
      <c r="J30" s="78">
        <v>3.5294117647058822</v>
      </c>
      <c r="K30" s="78">
        <v>6.666666666666667</v>
      </c>
      <c r="L30" s="78">
        <v>6.9868995633187767</v>
      </c>
      <c r="M30" s="78">
        <v>10.444444444444445</v>
      </c>
      <c r="N30" s="78">
        <v>11.206896551724139</v>
      </c>
      <c r="O30" s="78">
        <v>5.7142857142857144</v>
      </c>
      <c r="P30" s="78">
        <v>9.6470588235294112</v>
      </c>
      <c r="Q30" s="78">
        <v>11.111111111111111</v>
      </c>
      <c r="R30" s="78">
        <v>7.5342465753424657</v>
      </c>
      <c r="S30" s="78">
        <v>16.666666666666664</v>
      </c>
      <c r="T30" s="78">
        <v>7.5801749271137027</v>
      </c>
      <c r="U30" s="78">
        <v>9.375</v>
      </c>
      <c r="V30" s="78">
        <v>11.386138613861387</v>
      </c>
      <c r="W30" s="78">
        <v>14.464285714285715</v>
      </c>
      <c r="X30" s="78">
        <v>11.224489795918368</v>
      </c>
      <c r="Y30" s="78">
        <v>8.2758620689655178</v>
      </c>
      <c r="Z30" s="78">
        <v>6.3100137174211239</v>
      </c>
      <c r="AA30" s="78">
        <v>9.8963242224316676</v>
      </c>
      <c r="AB30" s="78">
        <v>8.9581304771178196</v>
      </c>
      <c r="AC30" s="78">
        <v>13.348946135831383</v>
      </c>
      <c r="AD30" s="78">
        <v>9.4472583131468841</v>
      </c>
      <c r="AF30" s="84"/>
      <c r="AG30" s="84"/>
      <c r="AI30" s="84"/>
      <c r="AJ30" s="84"/>
    </row>
    <row r="31" spans="2:36" ht="25.5" hidden="1" x14ac:dyDescent="0.25">
      <c r="B31" s="59" t="s">
        <v>40</v>
      </c>
      <c r="C31" s="51" t="s">
        <v>37</v>
      </c>
      <c r="D31" s="102" t="s">
        <v>216</v>
      </c>
      <c r="E31" s="78">
        <v>12.401352874859075</v>
      </c>
      <c r="F31" s="78">
        <v>14.721776290501277</v>
      </c>
      <c r="G31" s="78">
        <v>14.070982656957565</v>
      </c>
      <c r="H31" s="78">
        <v>15.000406735540551</v>
      </c>
      <c r="I31" s="78">
        <v>9.8259474138995184</v>
      </c>
      <c r="J31" s="78">
        <v>12.493537825262795</v>
      </c>
      <c r="K31" s="78">
        <v>14.830626298313623</v>
      </c>
      <c r="L31" s="78">
        <v>16.111767170774446</v>
      </c>
      <c r="M31" s="78">
        <v>21.013038210455885</v>
      </c>
      <c r="N31" s="78">
        <v>20.69453376205788</v>
      </c>
      <c r="O31" s="78">
        <v>21.241482112436117</v>
      </c>
      <c r="P31" s="78">
        <v>16.437373844682885</v>
      </c>
      <c r="Q31" s="78">
        <v>20.466321243523318</v>
      </c>
      <c r="R31" s="78">
        <v>16.603987646280228</v>
      </c>
      <c r="S31" s="78">
        <v>17.64240506329114</v>
      </c>
      <c r="T31" s="78">
        <v>16.919273007513969</v>
      </c>
      <c r="U31" s="78">
        <v>18.524064171122994</v>
      </c>
      <c r="V31" s="78">
        <v>18.320666471791874</v>
      </c>
      <c r="W31" s="78">
        <v>17.152794727849646</v>
      </c>
      <c r="X31" s="78">
        <v>17.010865057642864</v>
      </c>
      <c r="Y31" s="78">
        <v>14.294968189705031</v>
      </c>
      <c r="Z31" s="78">
        <v>14.827591378819013</v>
      </c>
      <c r="AA31" s="78">
        <v>19.600057293821816</v>
      </c>
      <c r="AB31" s="78">
        <v>17.482529760859641</v>
      </c>
      <c r="AC31" s="78">
        <v>17.114625387549349</v>
      </c>
      <c r="AD31" s="78">
        <v>16.372671017768408</v>
      </c>
      <c r="AF31" s="84"/>
      <c r="AG31" s="84"/>
      <c r="AI31" s="84"/>
      <c r="AJ31" s="84"/>
    </row>
    <row r="32" spans="2:36" ht="25.5" hidden="1" x14ac:dyDescent="0.25">
      <c r="B32" s="59" t="s">
        <v>41</v>
      </c>
      <c r="C32" s="51" t="s">
        <v>37</v>
      </c>
      <c r="D32" s="102" t="s">
        <v>216</v>
      </c>
      <c r="E32" s="78">
        <v>10.714285714285714</v>
      </c>
      <c r="F32" s="78">
        <v>9.4279661016949152</v>
      </c>
      <c r="G32" s="78">
        <v>4.4153323629306165</v>
      </c>
      <c r="H32" s="78">
        <v>6.3829787234042552</v>
      </c>
      <c r="I32" s="78">
        <v>5.5214723926380369</v>
      </c>
      <c r="J32" s="78">
        <v>9.0452261306532673</v>
      </c>
      <c r="K32" s="78">
        <v>9.2348284960422156</v>
      </c>
      <c r="L32" s="78">
        <v>8.5241730279898213</v>
      </c>
      <c r="M32" s="78">
        <v>13.095238095238097</v>
      </c>
      <c r="N32" s="78">
        <v>8.4362139917695487</v>
      </c>
      <c r="O32" s="78">
        <v>8.9361702127659584</v>
      </c>
      <c r="P32" s="78">
        <v>8.7452471482889731</v>
      </c>
      <c r="Q32" s="78">
        <v>9.8461538461538467</v>
      </c>
      <c r="R32" s="78">
        <v>11.506276150627615</v>
      </c>
      <c r="S32" s="78">
        <v>18.181818181818183</v>
      </c>
      <c r="T32" s="78">
        <v>12.025316455696203</v>
      </c>
      <c r="U32" s="78">
        <v>9.5238095238095237</v>
      </c>
      <c r="V32" s="78">
        <v>16.386554621848738</v>
      </c>
      <c r="W32" s="78">
        <v>12.105263157894736</v>
      </c>
      <c r="X32" s="78">
        <v>10.309278350515463</v>
      </c>
      <c r="Y32" s="78">
        <v>6.0899437851342917</v>
      </c>
      <c r="Z32" s="78">
        <v>7.6809996324880556</v>
      </c>
      <c r="AA32" s="78">
        <v>9.7815292949354529</v>
      </c>
      <c r="AB32" s="78">
        <v>12.081984897518879</v>
      </c>
      <c r="AC32" s="78">
        <v>11.84407796101949</v>
      </c>
      <c r="AD32" s="78">
        <v>8.64410021036527</v>
      </c>
      <c r="AF32" s="84"/>
      <c r="AG32" s="84"/>
      <c r="AI32" s="84"/>
      <c r="AJ32" s="84"/>
    </row>
    <row r="33" spans="2:36" ht="25.5" hidden="1" x14ac:dyDescent="0.25">
      <c r="B33" s="59" t="s">
        <v>42</v>
      </c>
      <c r="C33" s="51" t="s">
        <v>37</v>
      </c>
      <c r="D33" s="102" t="s">
        <v>216</v>
      </c>
      <c r="E33" s="78">
        <v>9.5238095238095237</v>
      </c>
      <c r="F33" s="78">
        <v>9.5541401273885356</v>
      </c>
      <c r="G33" s="78">
        <v>10.635619886721209</v>
      </c>
      <c r="H33" s="78">
        <v>9.7643097643097647</v>
      </c>
      <c r="I33" s="78">
        <v>3.9106145251396649</v>
      </c>
      <c r="J33" s="78">
        <v>10.362694300518134</v>
      </c>
      <c r="K33" s="78">
        <v>7.515923566878981</v>
      </c>
      <c r="L33" s="78">
        <v>9.1051805337519625</v>
      </c>
      <c r="M33" s="78">
        <v>11.577752553916005</v>
      </c>
      <c r="N33" s="78">
        <v>10.256410256410255</v>
      </c>
      <c r="O33" s="78">
        <v>13.157894736842104</v>
      </c>
      <c r="P33" s="78">
        <v>14.666666666666666</v>
      </c>
      <c r="Q33" s="78">
        <v>16.049382716049383</v>
      </c>
      <c r="R33" s="78">
        <v>12.944162436548224</v>
      </c>
      <c r="S33" s="78">
        <v>12.903225806451612</v>
      </c>
      <c r="T33" s="78">
        <v>11.864406779661017</v>
      </c>
      <c r="U33" s="78">
        <v>11.304347826086957</v>
      </c>
      <c r="V33" s="78">
        <v>14.67065868263473</v>
      </c>
      <c r="W33" s="78">
        <v>16.727941176470587</v>
      </c>
      <c r="X33" s="78">
        <v>16.811594202898551</v>
      </c>
      <c r="Y33" s="78">
        <v>10.215453194650816</v>
      </c>
      <c r="Z33" s="78">
        <v>8.0267558528428093</v>
      </c>
      <c r="AA33" s="78">
        <v>12.914979757085021</v>
      </c>
      <c r="AB33" s="78">
        <v>13.146551724137931</v>
      </c>
      <c r="AC33" s="78">
        <v>16.748080949057918</v>
      </c>
      <c r="AD33" s="78">
        <v>12.028998478474895</v>
      </c>
      <c r="AF33" s="84"/>
      <c r="AG33" s="84"/>
      <c r="AI33" s="84"/>
      <c r="AJ33" s="84"/>
    </row>
    <row r="34" spans="2:36" ht="25.5" hidden="1" x14ac:dyDescent="0.25">
      <c r="B34" s="59" t="s">
        <v>43</v>
      </c>
      <c r="C34" s="51" t="s">
        <v>37</v>
      </c>
      <c r="D34" s="102" t="s">
        <v>216</v>
      </c>
      <c r="E34" s="78">
        <v>3.3527696793002915</v>
      </c>
      <c r="F34" s="78">
        <v>3.964250080802687</v>
      </c>
      <c r="G34" s="78">
        <v>4.712936355721963</v>
      </c>
      <c r="H34" s="78">
        <v>4.2417991882360768</v>
      </c>
      <c r="I34" s="78">
        <v>3.0823306745978098</v>
      </c>
      <c r="J34" s="78">
        <v>3.998052698837705</v>
      </c>
      <c r="K34" s="78">
        <v>4.3631994976040627</v>
      </c>
      <c r="L34" s="78">
        <v>4.5313199989458983</v>
      </c>
      <c r="M34" s="78">
        <v>5.2217374057913526</v>
      </c>
      <c r="N34" s="78">
        <v>5.1452455590386625</v>
      </c>
      <c r="O34" s="78">
        <v>4.6595250580567837</v>
      </c>
      <c r="P34" s="78">
        <v>7.9505903228007924</v>
      </c>
      <c r="Q34" s="78">
        <v>7.1383874849578826</v>
      </c>
      <c r="R34" s="78">
        <v>9.3095110155830199</v>
      </c>
      <c r="S34" s="78">
        <v>6.4117509909069712</v>
      </c>
      <c r="T34" s="78">
        <v>6.5970845994627219</v>
      </c>
      <c r="U34" s="78">
        <v>6.9767441860465116</v>
      </c>
      <c r="V34" s="78">
        <v>7.9606357420070228</v>
      </c>
      <c r="W34" s="78">
        <v>8.8140521848475313</v>
      </c>
      <c r="X34" s="78">
        <v>6.9764431788765204</v>
      </c>
      <c r="Y34" s="78">
        <v>4.4357194606090351</v>
      </c>
      <c r="Z34" s="78">
        <v>4.2956145700504518</v>
      </c>
      <c r="AA34" s="78">
        <v>6.4468140497404596</v>
      </c>
      <c r="AB34" s="78">
        <v>7.9465300452798875</v>
      </c>
      <c r="AC34" s="78">
        <v>8.2390582390582381</v>
      </c>
      <c r="AD34" s="78">
        <v>5.8436352799025979</v>
      </c>
      <c r="AF34" s="84"/>
      <c r="AG34" s="84"/>
      <c r="AI34" s="84"/>
      <c r="AJ34" s="84"/>
    </row>
    <row r="35" spans="2:36" ht="25.5" hidden="1" x14ac:dyDescent="0.25">
      <c r="B35" s="59" t="s">
        <v>44</v>
      </c>
      <c r="C35" s="51" t="s">
        <v>37</v>
      </c>
      <c r="D35" s="102" t="s">
        <v>216</v>
      </c>
      <c r="E35" s="78">
        <v>30.436662343277128</v>
      </c>
      <c r="F35" s="78">
        <v>25.953470813081026</v>
      </c>
      <c r="G35" s="78">
        <v>20.492966653082448</v>
      </c>
      <c r="H35" s="78">
        <v>26.550994108983801</v>
      </c>
      <c r="I35" s="78">
        <v>19.836343115124151</v>
      </c>
      <c r="J35" s="78">
        <v>24.146916490879761</v>
      </c>
      <c r="K35" s="78">
        <v>21.121783661133083</v>
      </c>
      <c r="L35" s="78">
        <v>24.155950512328044</v>
      </c>
      <c r="M35" s="78">
        <v>25.269098852437949</v>
      </c>
      <c r="N35" s="78">
        <v>24.159097096750241</v>
      </c>
      <c r="O35" s="78">
        <v>27.054794520547947</v>
      </c>
      <c r="P35" s="78">
        <v>24.142141307172952</v>
      </c>
      <c r="Q35" s="78">
        <v>26.379432123181239</v>
      </c>
      <c r="R35" s="78">
        <v>24.212211666186846</v>
      </c>
      <c r="S35" s="78">
        <v>29.359852476290833</v>
      </c>
      <c r="T35" s="78">
        <v>23.317356067397231</v>
      </c>
      <c r="U35" s="78">
        <v>29.00538229005382</v>
      </c>
      <c r="V35" s="78">
        <v>25.373809813921916</v>
      </c>
      <c r="W35" s="78">
        <v>25.066273493581154</v>
      </c>
      <c r="X35" s="78">
        <v>26.44479266552845</v>
      </c>
      <c r="Y35" s="78">
        <v>22.861007592954135</v>
      </c>
      <c r="Z35" s="78">
        <v>22.534369396294082</v>
      </c>
      <c r="AA35" s="78">
        <v>24.688997538687524</v>
      </c>
      <c r="AB35" s="78">
        <v>24.567541394500989</v>
      </c>
      <c r="AC35" s="78">
        <v>25.39918327694593</v>
      </c>
      <c r="AD35" s="78">
        <v>23.950121236691725</v>
      </c>
      <c r="AF35" s="84"/>
      <c r="AG35" s="84"/>
      <c r="AI35" s="84"/>
      <c r="AJ35" s="84"/>
    </row>
    <row r="36" spans="2:36" ht="25.5" hidden="1" x14ac:dyDescent="0.25">
      <c r="B36" s="59" t="s">
        <v>45</v>
      </c>
      <c r="C36" s="51" t="s">
        <v>37</v>
      </c>
      <c r="D36" s="102" t="s">
        <v>216</v>
      </c>
      <c r="E36" s="78">
        <v>7.03125</v>
      </c>
      <c r="F36" s="78">
        <v>7.6</v>
      </c>
      <c r="G36" s="78">
        <v>8.3191461498166586</v>
      </c>
      <c r="H36" s="78">
        <v>7.3673706968235484</v>
      </c>
      <c r="I36" s="78">
        <v>7.2468916518650088</v>
      </c>
      <c r="J36" s="78">
        <v>7.1476510067114098</v>
      </c>
      <c r="K36" s="78">
        <v>6.8556185395131708</v>
      </c>
      <c r="L36" s="78">
        <v>6.6373053780782829</v>
      </c>
      <c r="M36" s="78">
        <v>9.0917921321029631</v>
      </c>
      <c r="N36" s="78">
        <v>8.4694099716960594</v>
      </c>
      <c r="O36" s="78">
        <v>8.8161209068010074</v>
      </c>
      <c r="P36" s="78">
        <v>10.225108647883198</v>
      </c>
      <c r="Q36" s="78">
        <v>10.292698616918623</v>
      </c>
      <c r="R36" s="78">
        <v>13.400950871632331</v>
      </c>
      <c r="S36" s="78">
        <v>12.307692307692308</v>
      </c>
      <c r="T36" s="78">
        <v>10.953392198502291</v>
      </c>
      <c r="U36" s="78">
        <v>10.227272727272728</v>
      </c>
      <c r="V36" s="78">
        <v>12.955367913148372</v>
      </c>
      <c r="W36" s="78">
        <v>12.25905242298685</v>
      </c>
      <c r="X36" s="78">
        <v>9.4453711426188498</v>
      </c>
      <c r="Y36" s="78">
        <v>8.0226854055844186</v>
      </c>
      <c r="Z36" s="78">
        <v>6.8136869767819892</v>
      </c>
      <c r="AA36" s="78">
        <v>9.6134996953561682</v>
      </c>
      <c r="AB36" s="78">
        <v>12.262144126817612</v>
      </c>
      <c r="AC36" s="78">
        <v>11.410240281796453</v>
      </c>
      <c r="AD36" s="78">
        <v>9.2627664734277211</v>
      </c>
      <c r="AF36" s="84"/>
      <c r="AG36" s="84"/>
      <c r="AI36" s="84"/>
      <c r="AJ36" s="84"/>
    </row>
    <row r="37" spans="2:36" ht="25.5" hidden="1" x14ac:dyDescent="0.25">
      <c r="B37" s="59" t="s">
        <v>46</v>
      </c>
      <c r="C37" s="51" t="s">
        <v>37</v>
      </c>
      <c r="D37" s="102" t="s">
        <v>216</v>
      </c>
      <c r="E37" s="78">
        <v>32.334997226844145</v>
      </c>
      <c r="F37" s="78">
        <v>30.599199273290047</v>
      </c>
      <c r="G37" s="78">
        <v>27.90338735366074</v>
      </c>
      <c r="H37" s="78">
        <v>30.360393156170367</v>
      </c>
      <c r="I37" s="78">
        <v>31.717605858007005</v>
      </c>
      <c r="J37" s="78">
        <v>33.896481222425486</v>
      </c>
      <c r="K37" s="78">
        <v>28.607362689393938</v>
      </c>
      <c r="L37" s="78">
        <v>30.187801616373044</v>
      </c>
      <c r="M37" s="78">
        <v>29.953801187969454</v>
      </c>
      <c r="N37" s="78">
        <v>31.157403250426508</v>
      </c>
      <c r="O37" s="78">
        <v>32.704995287464655</v>
      </c>
      <c r="P37" s="78">
        <v>27.776284549567709</v>
      </c>
      <c r="Q37" s="78">
        <v>30.760626398210288</v>
      </c>
      <c r="R37" s="78">
        <v>27.024528199271224</v>
      </c>
      <c r="S37" s="78">
        <v>33.628710677891007</v>
      </c>
      <c r="T37" s="78">
        <v>26.472157979007292</v>
      </c>
      <c r="U37" s="78">
        <v>27.289489858635523</v>
      </c>
      <c r="V37" s="78">
        <v>29.139563606422396</v>
      </c>
      <c r="W37" s="78">
        <v>28.123314385295217</v>
      </c>
      <c r="X37" s="78">
        <v>27.308911328959979</v>
      </c>
      <c r="Y37" s="78">
        <v>29.084298188429088</v>
      </c>
      <c r="Z37" s="78">
        <v>30.190900307617135</v>
      </c>
      <c r="AA37" s="78">
        <v>29.248254725012767</v>
      </c>
      <c r="AB37" s="78">
        <v>27.813148946851967</v>
      </c>
      <c r="AC37" s="78">
        <v>27.829988318997557</v>
      </c>
      <c r="AD37" s="78">
        <v>28.980049541407244</v>
      </c>
      <c r="AF37" s="84"/>
      <c r="AG37" s="84"/>
      <c r="AI37" s="84"/>
      <c r="AJ37" s="84"/>
    </row>
    <row r="38" spans="2:36" ht="25.5" hidden="1" x14ac:dyDescent="0.25">
      <c r="B38" s="59" t="s">
        <v>47</v>
      </c>
      <c r="C38" s="51" t="s">
        <v>37</v>
      </c>
      <c r="D38" s="102" t="s">
        <v>216</v>
      </c>
      <c r="E38" s="78">
        <v>24.206349206349206</v>
      </c>
      <c r="F38" s="78">
        <v>17.967498283360037</v>
      </c>
      <c r="G38" s="78">
        <v>16.376651982378853</v>
      </c>
      <c r="H38" s="78">
        <v>19.093315684976837</v>
      </c>
      <c r="I38" s="78">
        <v>12.596899224806201</v>
      </c>
      <c r="J38" s="78">
        <v>16.735537190082646</v>
      </c>
      <c r="K38" s="78">
        <v>16.720090993692484</v>
      </c>
      <c r="L38" s="78">
        <v>19.562377531025472</v>
      </c>
      <c r="M38" s="78">
        <v>19.907811137411237</v>
      </c>
      <c r="N38" s="78">
        <v>20.102739726027398</v>
      </c>
      <c r="O38" s="78">
        <v>18.982275586049173</v>
      </c>
      <c r="P38" s="78">
        <v>16.972673947255473</v>
      </c>
      <c r="Q38" s="78">
        <v>20.5761316872428</v>
      </c>
      <c r="R38" s="78">
        <v>18.992559823044438</v>
      </c>
      <c r="S38" s="78">
        <v>19.036697247706421</v>
      </c>
      <c r="T38" s="78">
        <v>19.194580353782463</v>
      </c>
      <c r="U38" s="78">
        <v>22.69585253456221</v>
      </c>
      <c r="V38" s="78">
        <v>18.904593639575971</v>
      </c>
      <c r="W38" s="78">
        <v>20.496083550913838</v>
      </c>
      <c r="X38" s="78">
        <v>23.818962669309549</v>
      </c>
      <c r="Y38" s="78">
        <v>16.990217059003363</v>
      </c>
      <c r="Z38" s="78">
        <v>17.475686560130242</v>
      </c>
      <c r="AA38" s="78">
        <v>18.048418238526658</v>
      </c>
      <c r="AB38" s="78">
        <v>19.368287488104411</v>
      </c>
      <c r="AC38" s="78">
        <v>21.437260222700477</v>
      </c>
      <c r="AD38" s="78">
        <v>18.129321303444641</v>
      </c>
      <c r="AF38" s="84"/>
      <c r="AG38" s="84"/>
      <c r="AI38" s="84"/>
      <c r="AJ38" s="84"/>
    </row>
    <row r="39" spans="2:36" ht="25.5" hidden="1" x14ac:dyDescent="0.25">
      <c r="B39" s="59" t="s">
        <v>48</v>
      </c>
      <c r="C39" s="51" t="s">
        <v>37</v>
      </c>
      <c r="D39" s="102" t="s">
        <v>216</v>
      </c>
      <c r="E39" s="78">
        <v>25.777777777777779</v>
      </c>
      <c r="F39" s="78">
        <v>22.455621301775146</v>
      </c>
      <c r="G39" s="78">
        <v>17.981006568213196</v>
      </c>
      <c r="H39" s="78">
        <v>21.062882582081247</v>
      </c>
      <c r="I39" s="78">
        <v>14.620253164556962</v>
      </c>
      <c r="J39" s="78">
        <v>18.03201506591337</v>
      </c>
      <c r="K39" s="78">
        <v>16.528003246753247</v>
      </c>
      <c r="L39" s="78">
        <v>20.602848625372641</v>
      </c>
      <c r="M39" s="78">
        <v>21.437407224146462</v>
      </c>
      <c r="N39" s="78">
        <v>23.511166253101738</v>
      </c>
      <c r="O39" s="78">
        <v>26.147704590818364</v>
      </c>
      <c r="P39" s="78">
        <v>21.293375394321767</v>
      </c>
      <c r="Q39" s="78">
        <v>23.768823768823768</v>
      </c>
      <c r="R39" s="78">
        <v>21.362420251080469</v>
      </c>
      <c r="S39" s="78">
        <v>25.181159420289855</v>
      </c>
      <c r="T39" s="78">
        <v>24.744808166138686</v>
      </c>
      <c r="U39" s="78">
        <v>25.893958076448833</v>
      </c>
      <c r="V39" s="78">
        <v>25.887624956911409</v>
      </c>
      <c r="W39" s="78">
        <v>26.927751519243753</v>
      </c>
      <c r="X39" s="78">
        <v>29.812834224598934</v>
      </c>
      <c r="Y39" s="78">
        <v>19.518250488616555</v>
      </c>
      <c r="Z39" s="78">
        <v>18.167749922624573</v>
      </c>
      <c r="AA39" s="78">
        <v>21.94020219402022</v>
      </c>
      <c r="AB39" s="78">
        <v>23.35337462140048</v>
      </c>
      <c r="AC39" s="78">
        <v>27.598714892735</v>
      </c>
      <c r="AD39" s="78">
        <v>21.181425467983985</v>
      </c>
      <c r="AF39" s="84"/>
      <c r="AG39" s="84"/>
      <c r="AI39" s="84"/>
      <c r="AJ39" s="84"/>
    </row>
    <row r="40" spans="2:36" ht="25.5" hidden="1" x14ac:dyDescent="0.25">
      <c r="B40" s="59" t="s">
        <v>49</v>
      </c>
      <c r="C40" s="51" t="s">
        <v>37</v>
      </c>
      <c r="D40" s="102" t="s">
        <v>216</v>
      </c>
      <c r="E40" s="78">
        <v>18.286655683690281</v>
      </c>
      <c r="F40" s="78">
        <v>22.317702698525547</v>
      </c>
      <c r="G40" s="78">
        <v>18.040221842118903</v>
      </c>
      <c r="H40" s="78">
        <v>22.402382528127067</v>
      </c>
      <c r="I40" s="78">
        <v>14.73005998666963</v>
      </c>
      <c r="J40" s="78">
        <v>18.591880760933517</v>
      </c>
      <c r="K40" s="78">
        <v>18.244782367789199</v>
      </c>
      <c r="L40" s="78">
        <v>19.295488771033849</v>
      </c>
      <c r="M40" s="78">
        <v>21.947080151199568</v>
      </c>
      <c r="N40" s="78">
        <v>20.417508417508419</v>
      </c>
      <c r="O40" s="78">
        <v>21.228571428571428</v>
      </c>
      <c r="P40" s="78">
        <v>20.858763552811084</v>
      </c>
      <c r="Q40" s="78">
        <v>21.133124782759818</v>
      </c>
      <c r="R40" s="78">
        <v>18.766727331120865</v>
      </c>
      <c r="S40" s="78">
        <v>23.702031602708804</v>
      </c>
      <c r="T40" s="78">
        <v>20.52980132450331</v>
      </c>
      <c r="U40" s="78">
        <v>21.354166666666664</v>
      </c>
      <c r="V40" s="78">
        <v>19.558154645873945</v>
      </c>
      <c r="W40" s="78">
        <v>22.065063649222065</v>
      </c>
      <c r="X40" s="78">
        <v>22.201281568036187</v>
      </c>
      <c r="Y40" s="78">
        <v>19.534212557468372</v>
      </c>
      <c r="Z40" s="78">
        <v>18.493226126225355</v>
      </c>
      <c r="AA40" s="78">
        <v>21.264199057259873</v>
      </c>
      <c r="AB40" s="78">
        <v>19.794096764377723</v>
      </c>
      <c r="AC40" s="78">
        <v>22.112601946856088</v>
      </c>
      <c r="AD40" s="78">
        <v>19.74930685953645</v>
      </c>
      <c r="AF40" s="84"/>
      <c r="AG40" s="84"/>
      <c r="AI40" s="84"/>
      <c r="AJ40" s="84"/>
    </row>
    <row r="41" spans="2:36" ht="25.5" hidden="1" x14ac:dyDescent="0.25">
      <c r="B41" s="59" t="s">
        <v>50</v>
      </c>
      <c r="C41" s="51" t="s">
        <v>37</v>
      </c>
      <c r="D41" s="102" t="s">
        <v>216</v>
      </c>
      <c r="E41" s="78">
        <v>19.327731092436977</v>
      </c>
      <c r="F41" s="78">
        <v>18.872924272759391</v>
      </c>
      <c r="G41" s="78">
        <v>16.827609023800168</v>
      </c>
      <c r="H41" s="78">
        <v>17.674418604651162</v>
      </c>
      <c r="I41" s="78">
        <v>14.377442769402569</v>
      </c>
      <c r="J41" s="78">
        <v>17.224287484510533</v>
      </c>
      <c r="K41" s="78">
        <v>16.581096849474914</v>
      </c>
      <c r="L41" s="78">
        <v>18.161860685890591</v>
      </c>
      <c r="M41" s="78">
        <v>18.68234100135318</v>
      </c>
      <c r="N41" s="78">
        <v>18.234851336093339</v>
      </c>
      <c r="O41" s="78">
        <v>17.627245508982035</v>
      </c>
      <c r="P41" s="78">
        <v>18.171254915981407</v>
      </c>
      <c r="Q41" s="78">
        <v>19.175911251980981</v>
      </c>
      <c r="R41" s="78">
        <v>17.364682831251528</v>
      </c>
      <c r="S41" s="78">
        <v>17.970660146699267</v>
      </c>
      <c r="T41" s="78">
        <v>17.211682476285574</v>
      </c>
      <c r="U41" s="78">
        <v>18.2559087204564</v>
      </c>
      <c r="V41" s="78">
        <v>17.438692098092641</v>
      </c>
      <c r="W41" s="78">
        <v>18.551686014372581</v>
      </c>
      <c r="X41" s="78">
        <v>19.378652722239313</v>
      </c>
      <c r="Y41" s="78">
        <v>17.3911812584047</v>
      </c>
      <c r="Z41" s="78">
        <v>17.094037634279395</v>
      </c>
      <c r="AA41" s="78">
        <v>18.288057649457166</v>
      </c>
      <c r="AB41" s="78">
        <v>17.616423627444391</v>
      </c>
      <c r="AC41" s="78">
        <v>18.770331815224463</v>
      </c>
      <c r="AD41" s="78">
        <v>17.641221374045802</v>
      </c>
      <c r="AF41" s="84"/>
      <c r="AG41" s="84"/>
      <c r="AI41" s="84"/>
      <c r="AJ41" s="84"/>
    </row>
    <row r="42" spans="2:36" ht="25.5" hidden="1" x14ac:dyDescent="0.25">
      <c r="B42" s="59" t="s">
        <v>51</v>
      </c>
      <c r="C42" s="51" t="s">
        <v>37</v>
      </c>
      <c r="D42" s="102" t="s">
        <v>216</v>
      </c>
      <c r="E42" s="78">
        <v>27.058823529411764</v>
      </c>
      <c r="F42" s="78">
        <v>31.457354946220267</v>
      </c>
      <c r="G42" s="78">
        <v>24.388690006674352</v>
      </c>
      <c r="H42" s="78">
        <v>31.024985244934093</v>
      </c>
      <c r="I42" s="78">
        <v>22.529971062422486</v>
      </c>
      <c r="J42" s="78">
        <v>28.122575640031034</v>
      </c>
      <c r="K42" s="78">
        <v>26.847333565702336</v>
      </c>
      <c r="L42" s="78">
        <v>29.445112523621368</v>
      </c>
      <c r="M42" s="78">
        <v>27.671073418142512</v>
      </c>
      <c r="N42" s="78">
        <v>29.217438396967239</v>
      </c>
      <c r="O42" s="78">
        <v>31.112091791703445</v>
      </c>
      <c r="P42" s="78">
        <v>23.194964273562434</v>
      </c>
      <c r="Q42" s="78">
        <v>29.721362229102166</v>
      </c>
      <c r="R42" s="78">
        <v>27.076044269903605</v>
      </c>
      <c r="S42" s="78">
        <v>29.322268326417706</v>
      </c>
      <c r="T42" s="78">
        <v>24.686140459912988</v>
      </c>
      <c r="U42" s="78">
        <v>28.260869565217391</v>
      </c>
      <c r="V42" s="78">
        <v>26.646205357142854</v>
      </c>
      <c r="W42" s="78">
        <v>27.785600300384868</v>
      </c>
      <c r="X42" s="78">
        <v>31.733220050977064</v>
      </c>
      <c r="Y42" s="78">
        <v>26.869484440315837</v>
      </c>
      <c r="Z42" s="78">
        <v>27.668504357104752</v>
      </c>
      <c r="AA42" s="78">
        <v>25.179415737926377</v>
      </c>
      <c r="AB42" s="78">
        <v>26.840349483717237</v>
      </c>
      <c r="AC42" s="78">
        <v>28.995508104941088</v>
      </c>
      <c r="AD42" s="78">
        <v>26.720843223236919</v>
      </c>
      <c r="AF42" s="84"/>
      <c r="AG42" s="84"/>
      <c r="AI42" s="84"/>
      <c r="AJ42" s="84"/>
    </row>
    <row r="43" spans="2:36" ht="25.5" hidden="1" x14ac:dyDescent="0.25">
      <c r="B43" s="59" t="s">
        <v>52</v>
      </c>
      <c r="C43" s="51" t="s">
        <v>37</v>
      </c>
      <c r="D43" s="102" t="s">
        <v>216</v>
      </c>
      <c r="E43" s="78">
        <v>0</v>
      </c>
      <c r="F43" s="78">
        <v>0</v>
      </c>
      <c r="G43" s="78">
        <v>10.810810810810811</v>
      </c>
      <c r="H43" s="78">
        <v>0</v>
      </c>
      <c r="I43" s="78">
        <v>0</v>
      </c>
      <c r="J43" s="78">
        <v>25</v>
      </c>
      <c r="K43" s="78">
        <v>0</v>
      </c>
      <c r="L43" s="78">
        <v>66.666666666666657</v>
      </c>
      <c r="M43" s="78">
        <v>25</v>
      </c>
      <c r="N43" s="78">
        <v>0</v>
      </c>
      <c r="O43" s="78">
        <v>0</v>
      </c>
      <c r="P43" s="78">
        <v>13.513513513513514</v>
      </c>
      <c r="Q43" s="78">
        <v>0</v>
      </c>
      <c r="R43" s="78">
        <v>0</v>
      </c>
      <c r="S43" s="78">
        <v>0</v>
      </c>
      <c r="T43" s="78">
        <v>33.333333333333329</v>
      </c>
      <c r="U43" s="78">
        <v>0</v>
      </c>
      <c r="V43" s="78">
        <v>33.333333333333329</v>
      </c>
      <c r="W43" s="78">
        <v>0</v>
      </c>
      <c r="X43" s="78">
        <v>0</v>
      </c>
      <c r="Y43" s="78">
        <v>8.8888888888888893</v>
      </c>
      <c r="Z43" s="78">
        <v>25</v>
      </c>
      <c r="AA43" s="78">
        <v>13.953488372093023</v>
      </c>
      <c r="AB43" s="78">
        <v>12</v>
      </c>
      <c r="AC43" s="78">
        <v>0</v>
      </c>
      <c r="AD43" s="78">
        <v>11.76470588235294</v>
      </c>
      <c r="AF43" s="84"/>
      <c r="AG43" s="84"/>
      <c r="AI43" s="84"/>
      <c r="AJ43" s="84"/>
    </row>
    <row r="44" spans="2:36" ht="25.5" hidden="1" x14ac:dyDescent="0.25">
      <c r="B44" s="59" t="s">
        <v>53</v>
      </c>
      <c r="C44" s="51" t="s">
        <v>37</v>
      </c>
      <c r="D44" s="102" t="s">
        <v>216</v>
      </c>
      <c r="E44" s="78">
        <v>18.867924528301888</v>
      </c>
      <c r="F44" s="78">
        <v>28.219315895372233</v>
      </c>
      <c r="G44" s="78">
        <v>26.162790697674421</v>
      </c>
      <c r="H44" s="78">
        <v>24.838709677419356</v>
      </c>
      <c r="I44" s="78">
        <v>22.352941176470591</v>
      </c>
      <c r="J44" s="78">
        <v>26.041666666666668</v>
      </c>
      <c r="K44" s="78">
        <v>20.287539936102235</v>
      </c>
      <c r="L44" s="78">
        <v>25.554187192118228</v>
      </c>
      <c r="M44" s="78">
        <v>29.430789133247089</v>
      </c>
      <c r="N44" s="78">
        <v>30.754352030947775</v>
      </c>
      <c r="O44" s="78">
        <v>27.363184079601986</v>
      </c>
      <c r="P44" s="78">
        <v>30.545802744972871</v>
      </c>
      <c r="Q44" s="78">
        <v>31.655844155844154</v>
      </c>
      <c r="R44" s="78">
        <v>36.330578512396691</v>
      </c>
      <c r="S44" s="78">
        <v>33.333333333333329</v>
      </c>
      <c r="T44" s="78">
        <v>34.969696969696969</v>
      </c>
      <c r="U44" s="78">
        <v>22.289156626506024</v>
      </c>
      <c r="V44" s="78">
        <v>34.763948497854074</v>
      </c>
      <c r="W44" s="78">
        <v>33.446060196144742</v>
      </c>
      <c r="X44" s="78">
        <v>28.696925329428989</v>
      </c>
      <c r="Y44" s="78">
        <v>26.566661993551101</v>
      </c>
      <c r="Z44" s="78">
        <v>22.963624191028789</v>
      </c>
      <c r="AA44" s="78">
        <v>30.028581636298679</v>
      </c>
      <c r="AB44" s="78">
        <v>34.589502018842531</v>
      </c>
      <c r="AC44" s="78">
        <v>32.554945054945058</v>
      </c>
      <c r="AD44" s="78">
        <v>29.423726351719381</v>
      </c>
      <c r="AF44" s="84"/>
      <c r="AG44" s="84"/>
      <c r="AI44" s="84"/>
      <c r="AJ44" s="84"/>
    </row>
    <row r="45" spans="2:36" ht="25.5" hidden="1" x14ac:dyDescent="0.25">
      <c r="B45" s="59" t="s">
        <v>54</v>
      </c>
      <c r="C45" s="51" t="s">
        <v>37</v>
      </c>
      <c r="D45" s="102" t="s">
        <v>216</v>
      </c>
      <c r="E45" s="78">
        <v>34.482758620689658</v>
      </c>
      <c r="F45" s="78">
        <v>42.869162810265038</v>
      </c>
      <c r="G45" s="78">
        <v>32.83123270826929</v>
      </c>
      <c r="H45" s="78">
        <v>38.356164383561641</v>
      </c>
      <c r="I45" s="78">
        <v>36.474164133738604</v>
      </c>
      <c r="J45" s="78">
        <v>40.787119856887301</v>
      </c>
      <c r="K45" s="78">
        <v>37.952090183184595</v>
      </c>
      <c r="L45" s="78">
        <v>34.580645161290327</v>
      </c>
      <c r="M45" s="78">
        <v>45.337620578778136</v>
      </c>
      <c r="N45" s="78">
        <v>43.548387096774192</v>
      </c>
      <c r="O45" s="78">
        <v>47.547974413646052</v>
      </c>
      <c r="P45" s="78">
        <v>38.55448646229582</v>
      </c>
      <c r="Q45" s="78">
        <v>47.636815920398014</v>
      </c>
      <c r="R45" s="78">
        <v>34.014395170652428</v>
      </c>
      <c r="S45" s="78">
        <v>45.744680851063826</v>
      </c>
      <c r="T45" s="78">
        <v>37.563237774030355</v>
      </c>
      <c r="U45" s="78">
        <v>39.563862928348911</v>
      </c>
      <c r="V45" s="78">
        <v>38.286235186873292</v>
      </c>
      <c r="W45" s="78">
        <v>40.91113105924596</v>
      </c>
      <c r="X45" s="78">
        <v>53.148148148148145</v>
      </c>
      <c r="Y45" s="78">
        <v>35.764490170113064</v>
      </c>
      <c r="Z45" s="78">
        <v>36.69037813552977</v>
      </c>
      <c r="AA45" s="78">
        <v>41.128921770105492</v>
      </c>
      <c r="AB45" s="78">
        <v>37.099790956100783</v>
      </c>
      <c r="AC45" s="78">
        <v>43.298410404624278</v>
      </c>
      <c r="AD45" s="78">
        <v>38.405738478548123</v>
      </c>
      <c r="AF45" s="84"/>
      <c r="AG45" s="84"/>
      <c r="AI45" s="84"/>
      <c r="AJ45" s="84"/>
    </row>
    <row r="46" spans="2:36" ht="25.5" hidden="1" x14ac:dyDescent="0.25">
      <c r="B46" s="59" t="s">
        <v>55</v>
      </c>
      <c r="C46" s="51" t="s">
        <v>37</v>
      </c>
      <c r="D46" s="102" t="s">
        <v>216</v>
      </c>
      <c r="E46" s="78">
        <v>16.766467065868262</v>
      </c>
      <c r="F46" s="78">
        <v>23.089506894134143</v>
      </c>
      <c r="G46" s="78">
        <v>20.61000888362452</v>
      </c>
      <c r="H46" s="78">
        <v>25.67001675041876</v>
      </c>
      <c r="I46" s="78">
        <v>18.122977346278319</v>
      </c>
      <c r="J46" s="78">
        <v>22.35597592433362</v>
      </c>
      <c r="K46" s="78">
        <v>22.24933451641526</v>
      </c>
      <c r="L46" s="78">
        <v>19.891874701860392</v>
      </c>
      <c r="M46" s="78">
        <v>24.906199749866001</v>
      </c>
      <c r="N46" s="78">
        <v>25.041806020066893</v>
      </c>
      <c r="O46" s="78">
        <v>22.653721682847898</v>
      </c>
      <c r="P46" s="78">
        <v>23.84526558891455</v>
      </c>
      <c r="Q46" s="78">
        <v>25.82089552238806</v>
      </c>
      <c r="R46" s="78">
        <v>25.578075934912931</v>
      </c>
      <c r="S46" s="78">
        <v>23.867069486404834</v>
      </c>
      <c r="T46" s="78">
        <v>26.499508357915435</v>
      </c>
      <c r="U46" s="78">
        <v>22.784810126582279</v>
      </c>
      <c r="V46" s="78">
        <v>27.460072127769191</v>
      </c>
      <c r="W46" s="78">
        <v>26.90653109112241</v>
      </c>
      <c r="X46" s="78">
        <v>26.718047527296086</v>
      </c>
      <c r="Y46" s="78">
        <v>21.909814323607428</v>
      </c>
      <c r="Z46" s="78">
        <v>20.811670675874915</v>
      </c>
      <c r="AA46" s="78">
        <v>24.283113336367773</v>
      </c>
      <c r="AB46" s="78">
        <v>25.925694270703026</v>
      </c>
      <c r="AC46" s="78">
        <v>26.862539349422875</v>
      </c>
      <c r="AD46" s="78">
        <v>23.690556023228275</v>
      </c>
      <c r="AF46" s="84"/>
      <c r="AG46" s="84"/>
      <c r="AI46" s="84"/>
      <c r="AJ46" s="84"/>
    </row>
    <row r="47" spans="2:36" ht="25.5" hidden="1" x14ac:dyDescent="0.25">
      <c r="B47" s="59" t="s">
        <v>56</v>
      </c>
      <c r="C47" s="51" t="s">
        <v>37</v>
      </c>
      <c r="D47" s="102" t="s">
        <v>216</v>
      </c>
      <c r="E47" s="78">
        <v>64.541832669322702</v>
      </c>
      <c r="F47" s="78">
        <v>57.770615095353207</v>
      </c>
      <c r="G47" s="78">
        <v>53.363319351089103</v>
      </c>
      <c r="H47" s="78">
        <v>55.598575189716584</v>
      </c>
      <c r="I47" s="78">
        <v>57.032590051457973</v>
      </c>
      <c r="J47" s="78">
        <v>60.854916824594653</v>
      </c>
      <c r="K47" s="78">
        <v>56.767232348627694</v>
      </c>
      <c r="L47" s="78">
        <v>53.789126853377269</v>
      </c>
      <c r="M47" s="78">
        <v>52.339947585174095</v>
      </c>
      <c r="N47" s="78">
        <v>55.169467388208496</v>
      </c>
      <c r="O47" s="78">
        <v>55.198736509607791</v>
      </c>
      <c r="P47" s="78">
        <v>41.405227536177691</v>
      </c>
      <c r="Q47" s="78">
        <v>56.139534883720934</v>
      </c>
      <c r="R47" s="78">
        <v>33.728162691329985</v>
      </c>
      <c r="S47" s="78">
        <v>54.128440366972477</v>
      </c>
      <c r="T47" s="78">
        <v>44.723189538767677</v>
      </c>
      <c r="U47" s="78">
        <v>48.560079443892754</v>
      </c>
      <c r="V47" s="78">
        <v>44.637904468412941</v>
      </c>
      <c r="W47" s="78">
        <v>38.298023603014357</v>
      </c>
      <c r="X47" s="78">
        <v>50.566251415628535</v>
      </c>
      <c r="Y47" s="78">
        <v>54.930312519187083</v>
      </c>
      <c r="Z47" s="78">
        <v>56.023183824013699</v>
      </c>
      <c r="AA47" s="78">
        <v>47.456615040119424</v>
      </c>
      <c r="AB47" s="78">
        <v>42.466510999139736</v>
      </c>
      <c r="AC47" s="78">
        <v>41.654616814707708</v>
      </c>
      <c r="AD47" s="78">
        <v>49.698244527321449</v>
      </c>
      <c r="AF47" s="84"/>
      <c r="AG47" s="84"/>
      <c r="AI47" s="84"/>
      <c r="AJ47" s="84"/>
    </row>
    <row r="48" spans="2:36" ht="25.5" hidden="1" x14ac:dyDescent="0.25">
      <c r="B48" s="59" t="s">
        <v>57</v>
      </c>
      <c r="C48" s="51" t="s">
        <v>37</v>
      </c>
      <c r="D48" s="102" t="s">
        <v>216</v>
      </c>
      <c r="E48" s="78">
        <v>0</v>
      </c>
      <c r="F48" s="78">
        <v>0</v>
      </c>
      <c r="G48" s="78">
        <v>0</v>
      </c>
      <c r="H48" s="78">
        <v>50</v>
      </c>
      <c r="I48" s="78">
        <v>0</v>
      </c>
      <c r="J48" s="78">
        <v>0</v>
      </c>
      <c r="K48" s="78">
        <v>100</v>
      </c>
      <c r="L48" s="78">
        <v>0</v>
      </c>
      <c r="M48" s="78">
        <v>0</v>
      </c>
      <c r="N48" s="78">
        <v>0</v>
      </c>
      <c r="O48" s="78">
        <v>0</v>
      </c>
      <c r="P48" s="78">
        <v>0</v>
      </c>
      <c r="Q48" s="78">
        <v>0</v>
      </c>
      <c r="R48" s="78">
        <v>0</v>
      </c>
      <c r="S48" s="78">
        <v>0</v>
      </c>
      <c r="T48" s="78">
        <v>0</v>
      </c>
      <c r="U48" s="78">
        <v>0</v>
      </c>
      <c r="V48" s="78">
        <v>0</v>
      </c>
      <c r="W48" s="78">
        <v>33.333333333333329</v>
      </c>
      <c r="X48" s="78">
        <v>0</v>
      </c>
      <c r="Y48" s="78">
        <v>33.333333333333329</v>
      </c>
      <c r="Z48" s="78">
        <v>60</v>
      </c>
      <c r="AA48" s="78">
        <v>0</v>
      </c>
      <c r="AB48" s="78">
        <v>1</v>
      </c>
      <c r="AC48" s="78">
        <v>2</v>
      </c>
      <c r="AD48" s="78">
        <v>36.84210526315789</v>
      </c>
      <c r="AF48" s="84"/>
      <c r="AG48" s="84"/>
      <c r="AI48" s="84"/>
      <c r="AJ48" s="84"/>
    </row>
    <row r="49" spans="2:36" ht="25.5" hidden="1" x14ac:dyDescent="0.25">
      <c r="B49" s="59" t="s">
        <v>58</v>
      </c>
      <c r="C49" s="51" t="s">
        <v>37</v>
      </c>
      <c r="D49" s="102" t="s">
        <v>216</v>
      </c>
      <c r="E49" s="78">
        <v>0</v>
      </c>
      <c r="F49" s="78">
        <v>0</v>
      </c>
      <c r="G49" s="78">
        <v>0</v>
      </c>
      <c r="H49" s="78">
        <v>0</v>
      </c>
      <c r="I49" s="78">
        <v>0</v>
      </c>
      <c r="J49" s="78">
        <v>0</v>
      </c>
      <c r="K49" s="78">
        <v>0</v>
      </c>
      <c r="L49" s="78">
        <v>0</v>
      </c>
      <c r="M49" s="78">
        <v>0</v>
      </c>
      <c r="N49" s="78">
        <v>0</v>
      </c>
      <c r="O49" s="78">
        <v>0</v>
      </c>
      <c r="P49" s="78">
        <v>20</v>
      </c>
      <c r="Q49" s="78">
        <v>0</v>
      </c>
      <c r="R49" s="78">
        <v>0</v>
      </c>
      <c r="S49" s="78">
        <v>0</v>
      </c>
      <c r="T49" s="78">
        <v>0</v>
      </c>
      <c r="U49" s="78">
        <v>0</v>
      </c>
      <c r="V49" s="78">
        <v>0</v>
      </c>
      <c r="W49" s="78">
        <v>0</v>
      </c>
      <c r="X49" s="78">
        <v>0</v>
      </c>
      <c r="Y49" s="78">
        <v>0</v>
      </c>
      <c r="Z49" s="78">
        <v>0</v>
      </c>
      <c r="AA49" s="78">
        <v>14.285714285714285</v>
      </c>
      <c r="AB49" s="78">
        <v>0</v>
      </c>
      <c r="AC49" s="78">
        <v>0</v>
      </c>
      <c r="AD49" s="78">
        <v>12.5</v>
      </c>
      <c r="AF49" s="84"/>
      <c r="AG49" s="84"/>
      <c r="AI49" s="84"/>
      <c r="AJ49" s="84"/>
    </row>
    <row r="50" spans="2:36" ht="25.5" hidden="1" x14ac:dyDescent="0.25">
      <c r="B50" s="59" t="s">
        <v>59</v>
      </c>
      <c r="C50" s="53" t="s">
        <v>37</v>
      </c>
      <c r="D50" s="53" t="s">
        <v>216</v>
      </c>
      <c r="E50" s="78">
        <v>18.425460636515915</v>
      </c>
      <c r="F50" s="78">
        <v>21.521316838769042</v>
      </c>
      <c r="G50" s="78">
        <v>16.008520096314133</v>
      </c>
      <c r="H50" s="78">
        <v>19.226204604794685</v>
      </c>
      <c r="I50" s="78">
        <v>13.82488479262673</v>
      </c>
      <c r="J50" s="78">
        <v>20.681903334582241</v>
      </c>
      <c r="K50" s="78">
        <v>18.193247126436781</v>
      </c>
      <c r="L50" s="78">
        <v>18.263434654354239</v>
      </c>
      <c r="M50" s="78">
        <v>20.644477894854212</v>
      </c>
      <c r="N50" s="78">
        <v>19.874365143009889</v>
      </c>
      <c r="O50" s="78">
        <v>20.654396728016362</v>
      </c>
      <c r="P50" s="78">
        <v>19.992425390092411</v>
      </c>
      <c r="Q50" s="78">
        <v>23.79586588863614</v>
      </c>
      <c r="R50" s="78">
        <v>21.114879942872445</v>
      </c>
      <c r="S50" s="78">
        <v>20.029311187103076</v>
      </c>
      <c r="T50" s="78">
        <v>20.606084334990797</v>
      </c>
      <c r="U50" s="78">
        <v>20.320048309178741</v>
      </c>
      <c r="V50" s="78">
        <v>19.56686668046072</v>
      </c>
      <c r="W50" s="78">
        <v>24.252279349562929</v>
      </c>
      <c r="X50" s="78">
        <v>19.944765685682231</v>
      </c>
      <c r="Y50" s="78">
        <v>17.665800990718029</v>
      </c>
      <c r="Z50" s="78">
        <v>17.976510761589402</v>
      </c>
      <c r="AA50" s="78">
        <v>20.143478216183439</v>
      </c>
      <c r="AB50" s="78">
        <v>20.983433344630289</v>
      </c>
      <c r="AC50" s="78">
        <v>23.481831372912229</v>
      </c>
      <c r="AD50" s="78">
        <v>20.171304092090914</v>
      </c>
      <c r="AF50" s="84"/>
      <c r="AG50" s="84"/>
      <c r="AI50" s="84"/>
      <c r="AJ50" s="84"/>
    </row>
    <row r="51" spans="2:36" hidden="1" x14ac:dyDescent="0.25">
      <c r="B51" s="101"/>
      <c r="C51" s="101"/>
      <c r="D51" s="101"/>
      <c r="E51" s="101"/>
      <c r="F51" s="101"/>
      <c r="G51" s="101"/>
      <c r="H51" s="101"/>
      <c r="I51" s="101"/>
      <c r="J51" s="76"/>
      <c r="K51" s="76"/>
      <c r="L51" s="76"/>
      <c r="M51" s="76"/>
      <c r="N51" s="76"/>
      <c r="O51" s="76"/>
      <c r="P51" s="76"/>
      <c r="Q51" s="76"/>
      <c r="R51" s="76"/>
      <c r="S51" s="76"/>
      <c r="T51" s="76"/>
      <c r="U51" s="76"/>
      <c r="V51" s="76"/>
      <c r="W51" s="76"/>
      <c r="X51" s="76"/>
      <c r="Y51" s="76"/>
      <c r="Z51" s="76"/>
      <c r="AA51" s="76"/>
      <c r="AB51" s="76"/>
      <c r="AC51" s="76"/>
      <c r="AD51" s="76"/>
      <c r="AF51" s="84"/>
      <c r="AG51" s="84"/>
      <c r="AI51" s="84"/>
      <c r="AJ51" s="84"/>
    </row>
    <row r="52" spans="2:36" hidden="1" x14ac:dyDescent="0.25">
      <c r="B52" s="103" t="s">
        <v>88</v>
      </c>
      <c r="C52" s="54"/>
      <c r="D52" s="54"/>
      <c r="E52" s="55"/>
      <c r="F52" s="55"/>
      <c r="G52" s="55"/>
      <c r="H52" s="55"/>
      <c r="I52" s="55"/>
      <c r="J52" s="55"/>
      <c r="K52" s="55"/>
      <c r="L52" s="55"/>
      <c r="M52" s="55"/>
      <c r="N52" s="55"/>
      <c r="O52" s="55"/>
      <c r="P52" s="55"/>
      <c r="Q52" s="55"/>
      <c r="R52" s="55"/>
      <c r="S52" s="55"/>
      <c r="T52" s="55"/>
      <c r="U52" s="55"/>
      <c r="V52" s="55"/>
      <c r="W52" s="55"/>
      <c r="X52" s="55"/>
      <c r="Y52" s="55"/>
      <c r="Z52" s="55"/>
      <c r="AA52" s="55"/>
      <c r="AB52" s="55"/>
      <c r="AC52" s="55"/>
      <c r="AD52" s="55"/>
      <c r="AF52" s="84"/>
      <c r="AG52" s="84"/>
      <c r="AI52" s="84"/>
      <c r="AJ52" s="84"/>
    </row>
    <row r="53" spans="2:36" ht="25.5" hidden="1" x14ac:dyDescent="0.25">
      <c r="B53" s="104" t="s">
        <v>89</v>
      </c>
      <c r="C53" s="53" t="s">
        <v>83</v>
      </c>
      <c r="D53" s="53" t="s">
        <v>216</v>
      </c>
      <c r="E53" s="79">
        <v>444</v>
      </c>
      <c r="F53" s="79">
        <v>15729</v>
      </c>
      <c r="G53" s="79">
        <v>10664</v>
      </c>
      <c r="H53" s="79">
        <v>3922</v>
      </c>
      <c r="I53" s="79">
        <v>4698</v>
      </c>
      <c r="J53" s="79">
        <v>4653</v>
      </c>
      <c r="K53" s="79">
        <v>16594</v>
      </c>
      <c r="L53" s="79">
        <v>13440</v>
      </c>
      <c r="M53" s="79">
        <v>13039</v>
      </c>
      <c r="N53" s="79">
        <v>8653</v>
      </c>
      <c r="O53" s="79">
        <v>5755</v>
      </c>
      <c r="P53" s="79">
        <v>15251</v>
      </c>
      <c r="Q53" s="79">
        <v>10020</v>
      </c>
      <c r="R53" s="79">
        <v>23172</v>
      </c>
      <c r="S53" s="79">
        <v>3998</v>
      </c>
      <c r="T53" s="79">
        <v>23465</v>
      </c>
      <c r="U53" s="79">
        <v>6406</v>
      </c>
      <c r="V53" s="79">
        <v>8489</v>
      </c>
      <c r="W53" s="79">
        <v>25142</v>
      </c>
      <c r="X53" s="79">
        <v>7729</v>
      </c>
      <c r="Y53" s="80">
        <v>30759</v>
      </c>
      <c r="Z53" s="105">
        <v>39385</v>
      </c>
      <c r="AA53" s="105">
        <v>42698</v>
      </c>
      <c r="AB53" s="105">
        <v>75550</v>
      </c>
      <c r="AC53" s="105">
        <v>32871</v>
      </c>
      <c r="AD53" s="105">
        <v>221263</v>
      </c>
      <c r="AF53" s="84"/>
      <c r="AG53" s="84"/>
      <c r="AI53" s="84"/>
      <c r="AJ53" s="84"/>
    </row>
    <row r="54" spans="2:36" ht="25.5" hidden="1" x14ac:dyDescent="0.25">
      <c r="B54" s="104" t="s">
        <v>90</v>
      </c>
      <c r="C54" s="106" t="s">
        <v>83</v>
      </c>
      <c r="D54" s="106" t="s">
        <v>216</v>
      </c>
      <c r="E54" s="79">
        <v>3</v>
      </c>
      <c r="F54" s="79">
        <v>25</v>
      </c>
      <c r="G54" s="79">
        <v>35</v>
      </c>
      <c r="H54" s="79">
        <v>9</v>
      </c>
      <c r="I54" s="79">
        <v>8</v>
      </c>
      <c r="J54" s="79">
        <v>3</v>
      </c>
      <c r="K54" s="79">
        <v>19</v>
      </c>
      <c r="L54" s="79">
        <v>16</v>
      </c>
      <c r="M54" s="79">
        <v>47</v>
      </c>
      <c r="N54" s="79">
        <v>13</v>
      </c>
      <c r="O54" s="79">
        <v>4</v>
      </c>
      <c r="P54" s="79">
        <v>41</v>
      </c>
      <c r="Q54" s="79">
        <v>12</v>
      </c>
      <c r="R54" s="79">
        <v>22</v>
      </c>
      <c r="S54" s="79">
        <v>3</v>
      </c>
      <c r="T54" s="79">
        <v>26</v>
      </c>
      <c r="U54" s="79">
        <v>6</v>
      </c>
      <c r="V54" s="79">
        <v>23</v>
      </c>
      <c r="W54" s="79">
        <v>81</v>
      </c>
      <c r="X54" s="79">
        <v>33</v>
      </c>
      <c r="Y54" s="80">
        <v>72</v>
      </c>
      <c r="Z54" s="105">
        <v>46</v>
      </c>
      <c r="AA54" s="105">
        <v>105</v>
      </c>
      <c r="AB54" s="105">
        <v>92</v>
      </c>
      <c r="AC54" s="105">
        <v>114</v>
      </c>
      <c r="AD54" s="105">
        <v>429</v>
      </c>
      <c r="AF54" s="84"/>
      <c r="AG54" s="84"/>
      <c r="AI54" s="84"/>
      <c r="AJ54" s="84"/>
    </row>
    <row r="55" spans="2:36" ht="25.5" hidden="1" x14ac:dyDescent="0.25">
      <c r="B55" s="104" t="s">
        <v>91</v>
      </c>
      <c r="C55" s="106" t="s">
        <v>83</v>
      </c>
      <c r="D55" s="106" t="s">
        <v>216</v>
      </c>
      <c r="E55" s="81">
        <v>110</v>
      </c>
      <c r="F55" s="81">
        <v>6511</v>
      </c>
      <c r="G55" s="81">
        <v>16251</v>
      </c>
      <c r="H55" s="81">
        <v>1844</v>
      </c>
      <c r="I55" s="81">
        <v>796</v>
      </c>
      <c r="J55" s="81">
        <v>1450</v>
      </c>
      <c r="K55" s="81">
        <v>9067</v>
      </c>
      <c r="L55" s="81">
        <v>8459</v>
      </c>
      <c r="M55" s="81">
        <v>11620</v>
      </c>
      <c r="N55" s="81">
        <v>4827</v>
      </c>
      <c r="O55" s="81">
        <v>1995</v>
      </c>
      <c r="P55" s="81">
        <v>6189</v>
      </c>
      <c r="Q55" s="81">
        <v>2923</v>
      </c>
      <c r="R55" s="81">
        <v>7903</v>
      </c>
      <c r="S55" s="81">
        <v>446</v>
      </c>
      <c r="T55" s="81">
        <v>5269</v>
      </c>
      <c r="U55" s="81">
        <v>866</v>
      </c>
      <c r="V55" s="81">
        <v>2507</v>
      </c>
      <c r="W55" s="81">
        <v>5622</v>
      </c>
      <c r="X55" s="81">
        <v>2051</v>
      </c>
      <c r="Y55" s="82">
        <v>24716</v>
      </c>
      <c r="Z55" s="83">
        <v>19772</v>
      </c>
      <c r="AA55" s="83">
        <v>24631</v>
      </c>
      <c r="AB55" s="83">
        <v>19914</v>
      </c>
      <c r="AC55" s="83">
        <v>7673</v>
      </c>
      <c r="AD55" s="83">
        <v>96706</v>
      </c>
      <c r="AF55" s="84"/>
      <c r="AG55" s="84"/>
      <c r="AI55" s="84"/>
      <c r="AJ55" s="84"/>
    </row>
    <row r="56" spans="2:36" ht="25.5" hidden="1" x14ac:dyDescent="0.25">
      <c r="B56" s="104" t="s">
        <v>92</v>
      </c>
      <c r="C56" s="106" t="s">
        <v>83</v>
      </c>
      <c r="D56" s="106" t="s">
        <v>216</v>
      </c>
      <c r="E56" s="81">
        <v>6</v>
      </c>
      <c r="F56" s="81">
        <v>89</v>
      </c>
      <c r="G56" s="81">
        <v>91</v>
      </c>
      <c r="H56" s="81">
        <v>9</v>
      </c>
      <c r="I56" s="81">
        <v>54</v>
      </c>
      <c r="J56" s="81">
        <v>18</v>
      </c>
      <c r="K56" s="81">
        <v>70</v>
      </c>
      <c r="L56" s="81">
        <v>67</v>
      </c>
      <c r="M56" s="81">
        <v>66</v>
      </c>
      <c r="N56" s="81">
        <v>41</v>
      </c>
      <c r="O56" s="81">
        <v>21</v>
      </c>
      <c r="P56" s="81">
        <v>69</v>
      </c>
      <c r="Q56" s="81">
        <v>32</v>
      </c>
      <c r="R56" s="81">
        <v>55</v>
      </c>
      <c r="S56" s="81">
        <v>10</v>
      </c>
      <c r="T56" s="81">
        <v>76</v>
      </c>
      <c r="U56" s="81">
        <v>12</v>
      </c>
      <c r="V56" s="81">
        <v>39</v>
      </c>
      <c r="W56" s="81">
        <v>69</v>
      </c>
      <c r="X56" s="81">
        <v>10</v>
      </c>
      <c r="Y56" s="82">
        <v>195</v>
      </c>
      <c r="Z56" s="83">
        <v>209</v>
      </c>
      <c r="AA56" s="83">
        <v>197</v>
      </c>
      <c r="AB56" s="83">
        <v>224</v>
      </c>
      <c r="AC56" s="83">
        <v>79</v>
      </c>
      <c r="AD56" s="83">
        <v>904</v>
      </c>
      <c r="AF56" s="84"/>
      <c r="AG56" s="84"/>
      <c r="AI56" s="84"/>
      <c r="AJ56" s="84"/>
    </row>
    <row r="57" spans="2:36" ht="25.5" hidden="1" x14ac:dyDescent="0.25">
      <c r="B57" s="104" t="s">
        <v>93</v>
      </c>
      <c r="C57" s="106" t="s">
        <v>83</v>
      </c>
      <c r="D57" s="106" t="s">
        <v>216</v>
      </c>
      <c r="E57" s="81">
        <v>2</v>
      </c>
      <c r="F57" s="81">
        <v>75</v>
      </c>
      <c r="G57" s="81">
        <v>169</v>
      </c>
      <c r="H57" s="81">
        <v>29</v>
      </c>
      <c r="I57" s="81">
        <v>7</v>
      </c>
      <c r="J57" s="81">
        <v>20</v>
      </c>
      <c r="K57" s="81">
        <v>59</v>
      </c>
      <c r="L57" s="81">
        <v>58</v>
      </c>
      <c r="M57" s="81">
        <v>102</v>
      </c>
      <c r="N57" s="81">
        <v>32</v>
      </c>
      <c r="O57" s="81">
        <v>20</v>
      </c>
      <c r="P57" s="81">
        <v>165</v>
      </c>
      <c r="Q57" s="81">
        <v>52</v>
      </c>
      <c r="R57" s="81">
        <v>153</v>
      </c>
      <c r="S57" s="81">
        <v>8</v>
      </c>
      <c r="T57" s="81">
        <v>91</v>
      </c>
      <c r="U57" s="81">
        <v>13</v>
      </c>
      <c r="V57" s="81">
        <v>49</v>
      </c>
      <c r="W57" s="81">
        <v>182</v>
      </c>
      <c r="X57" s="81">
        <v>58</v>
      </c>
      <c r="Y57" s="82">
        <v>275</v>
      </c>
      <c r="Z57" s="83">
        <v>144</v>
      </c>
      <c r="AA57" s="83">
        <v>319</v>
      </c>
      <c r="AB57" s="83">
        <v>366</v>
      </c>
      <c r="AC57" s="83">
        <v>240</v>
      </c>
      <c r="AD57" s="83">
        <v>1344</v>
      </c>
      <c r="AF57" s="84"/>
      <c r="AG57" s="84"/>
      <c r="AI57" s="84"/>
      <c r="AJ57" s="84"/>
    </row>
    <row r="58" spans="2:36" ht="25.5" hidden="1" x14ac:dyDescent="0.25">
      <c r="B58" s="104" t="s">
        <v>94</v>
      </c>
      <c r="C58" s="106" t="s">
        <v>83</v>
      </c>
      <c r="D58" s="106" t="s">
        <v>216</v>
      </c>
      <c r="E58" s="81">
        <v>92</v>
      </c>
      <c r="F58" s="81">
        <v>2821</v>
      </c>
      <c r="G58" s="81">
        <v>7200</v>
      </c>
      <c r="H58" s="81">
        <v>1275</v>
      </c>
      <c r="I58" s="81">
        <v>456</v>
      </c>
      <c r="J58" s="81">
        <v>657</v>
      </c>
      <c r="K58" s="81">
        <v>3196</v>
      </c>
      <c r="L58" s="81">
        <v>3439</v>
      </c>
      <c r="M58" s="81">
        <v>3291</v>
      </c>
      <c r="N58" s="81">
        <v>1231</v>
      </c>
      <c r="O58" s="81">
        <v>622</v>
      </c>
      <c r="P58" s="81">
        <v>6990</v>
      </c>
      <c r="Q58" s="81">
        <v>1483</v>
      </c>
      <c r="R58" s="81">
        <v>6237</v>
      </c>
      <c r="S58" s="81">
        <v>275</v>
      </c>
      <c r="T58" s="81">
        <v>2996</v>
      </c>
      <c r="U58" s="81">
        <v>501</v>
      </c>
      <c r="V58" s="81">
        <v>1723</v>
      </c>
      <c r="W58" s="81">
        <v>4486</v>
      </c>
      <c r="X58" s="81">
        <v>1617</v>
      </c>
      <c r="Y58" s="82">
        <v>11388</v>
      </c>
      <c r="Z58" s="83">
        <v>7748</v>
      </c>
      <c r="AA58" s="83">
        <v>12134</v>
      </c>
      <c r="AB58" s="83">
        <v>13215</v>
      </c>
      <c r="AC58" s="83">
        <v>6103</v>
      </c>
      <c r="AD58" s="83">
        <v>50588</v>
      </c>
      <c r="AF58" s="84"/>
      <c r="AG58" s="84"/>
      <c r="AI58" s="84"/>
      <c r="AJ58" s="84"/>
    </row>
    <row r="59" spans="2:36" ht="25.5" hidden="1" x14ac:dyDescent="0.25">
      <c r="B59" s="104" t="s">
        <v>95</v>
      </c>
      <c r="C59" s="106" t="s">
        <v>83</v>
      </c>
      <c r="D59" s="106" t="s">
        <v>216</v>
      </c>
      <c r="E59" s="81">
        <v>704</v>
      </c>
      <c r="F59" s="81">
        <v>27499</v>
      </c>
      <c r="G59" s="81">
        <v>43749</v>
      </c>
      <c r="H59" s="81">
        <v>11538</v>
      </c>
      <c r="I59" s="81">
        <v>3515</v>
      </c>
      <c r="J59" s="81">
        <v>5838</v>
      </c>
      <c r="K59" s="81">
        <v>23551</v>
      </c>
      <c r="L59" s="81">
        <v>24777</v>
      </c>
      <c r="M59" s="81">
        <v>25565</v>
      </c>
      <c r="N59" s="81">
        <v>9761</v>
      </c>
      <c r="O59" s="81">
        <v>6083</v>
      </c>
      <c r="P59" s="81">
        <v>39941</v>
      </c>
      <c r="Q59" s="81">
        <v>9337</v>
      </c>
      <c r="R59" s="81">
        <v>47938</v>
      </c>
      <c r="S59" s="81">
        <v>2229</v>
      </c>
      <c r="T59" s="81">
        <v>25491</v>
      </c>
      <c r="U59" s="81">
        <v>3934</v>
      </c>
      <c r="V59" s="81">
        <v>14577</v>
      </c>
      <c r="W59" s="81">
        <v>33662</v>
      </c>
      <c r="X59" s="81">
        <v>11307</v>
      </c>
      <c r="Y59" s="82">
        <v>83490</v>
      </c>
      <c r="Z59" s="83">
        <v>57681</v>
      </c>
      <c r="AA59" s="83">
        <v>81350</v>
      </c>
      <c r="AB59" s="83">
        <v>103506</v>
      </c>
      <c r="AC59" s="83">
        <v>44969</v>
      </c>
      <c r="AD59" s="83">
        <v>370996</v>
      </c>
      <c r="AF59" s="84"/>
      <c r="AG59" s="84"/>
      <c r="AI59" s="84"/>
      <c r="AJ59" s="84"/>
    </row>
    <row r="60" spans="2:36" ht="25.5" hidden="1" x14ac:dyDescent="0.25">
      <c r="B60" s="104" t="s">
        <v>96</v>
      </c>
      <c r="C60" s="106" t="s">
        <v>83</v>
      </c>
      <c r="D60" s="106" t="s">
        <v>216</v>
      </c>
      <c r="E60" s="81">
        <v>18</v>
      </c>
      <c r="F60" s="81">
        <v>874</v>
      </c>
      <c r="G60" s="81">
        <v>2541</v>
      </c>
      <c r="H60" s="81">
        <v>443</v>
      </c>
      <c r="I60" s="81">
        <v>204</v>
      </c>
      <c r="J60" s="81">
        <v>213</v>
      </c>
      <c r="K60" s="81">
        <v>1028</v>
      </c>
      <c r="L60" s="81">
        <v>1070</v>
      </c>
      <c r="M60" s="81">
        <v>936</v>
      </c>
      <c r="N60" s="81">
        <v>389</v>
      </c>
      <c r="O60" s="81">
        <v>210</v>
      </c>
      <c r="P60" s="81">
        <v>2094</v>
      </c>
      <c r="Q60" s="81">
        <v>320</v>
      </c>
      <c r="R60" s="81">
        <v>2114</v>
      </c>
      <c r="S60" s="81">
        <v>104</v>
      </c>
      <c r="T60" s="81">
        <v>980</v>
      </c>
      <c r="U60" s="81">
        <v>153</v>
      </c>
      <c r="V60" s="81">
        <v>537</v>
      </c>
      <c r="W60" s="81">
        <v>1361</v>
      </c>
      <c r="X60" s="81">
        <v>453</v>
      </c>
      <c r="Y60" s="82">
        <v>3876</v>
      </c>
      <c r="Z60" s="83">
        <v>2515</v>
      </c>
      <c r="AA60" s="83">
        <v>3629</v>
      </c>
      <c r="AB60" s="83">
        <v>4208</v>
      </c>
      <c r="AC60" s="83">
        <v>1814</v>
      </c>
      <c r="AD60" s="83">
        <v>16042</v>
      </c>
      <c r="AF60" s="84"/>
      <c r="AG60" s="84"/>
      <c r="AI60" s="84"/>
      <c r="AJ60" s="84"/>
    </row>
    <row r="61" spans="2:36" ht="25.5" hidden="1" x14ac:dyDescent="0.25">
      <c r="B61" s="104" t="s">
        <v>97</v>
      </c>
      <c r="C61" s="106" t="s">
        <v>83</v>
      </c>
      <c r="D61" s="106" t="s">
        <v>216</v>
      </c>
      <c r="E61" s="81">
        <v>583</v>
      </c>
      <c r="F61" s="81">
        <v>9095</v>
      </c>
      <c r="G61" s="81">
        <v>16994</v>
      </c>
      <c r="H61" s="81">
        <v>5004</v>
      </c>
      <c r="I61" s="81">
        <v>3985</v>
      </c>
      <c r="J61" s="81">
        <v>3150</v>
      </c>
      <c r="K61" s="81">
        <v>9667</v>
      </c>
      <c r="L61" s="81">
        <v>10384</v>
      </c>
      <c r="M61" s="81">
        <v>9531</v>
      </c>
      <c r="N61" s="81">
        <v>3470</v>
      </c>
      <c r="O61" s="81">
        <v>2082</v>
      </c>
      <c r="P61" s="81">
        <v>12401</v>
      </c>
      <c r="Q61" s="81">
        <v>3300</v>
      </c>
      <c r="R61" s="81">
        <v>9938</v>
      </c>
      <c r="S61" s="81">
        <v>759</v>
      </c>
      <c r="T61" s="81">
        <v>5952</v>
      </c>
      <c r="U61" s="81">
        <v>888</v>
      </c>
      <c r="V61" s="81">
        <v>3539</v>
      </c>
      <c r="W61" s="81">
        <v>6778</v>
      </c>
      <c r="X61" s="81">
        <v>3705</v>
      </c>
      <c r="Y61" s="82">
        <v>31676</v>
      </c>
      <c r="Z61" s="83">
        <v>27186</v>
      </c>
      <c r="AA61" s="83">
        <v>27484</v>
      </c>
      <c r="AB61" s="83">
        <v>24376</v>
      </c>
      <c r="AC61" s="83">
        <v>10483</v>
      </c>
      <c r="AD61" s="83">
        <v>121205</v>
      </c>
      <c r="AF61" s="84"/>
      <c r="AG61" s="84"/>
      <c r="AI61" s="84"/>
      <c r="AJ61" s="84"/>
    </row>
    <row r="62" spans="2:36" ht="25.5" hidden="1" x14ac:dyDescent="0.25">
      <c r="B62" s="104" t="s">
        <v>98</v>
      </c>
      <c r="C62" s="106" t="s">
        <v>83</v>
      </c>
      <c r="D62" s="106" t="s">
        <v>216</v>
      </c>
      <c r="E62" s="81">
        <v>61</v>
      </c>
      <c r="F62" s="81">
        <v>1570</v>
      </c>
      <c r="G62" s="81">
        <v>4461</v>
      </c>
      <c r="H62" s="81">
        <v>577</v>
      </c>
      <c r="I62" s="81">
        <v>260</v>
      </c>
      <c r="J62" s="81">
        <v>405</v>
      </c>
      <c r="K62" s="81">
        <v>1617</v>
      </c>
      <c r="L62" s="81">
        <v>1797</v>
      </c>
      <c r="M62" s="81">
        <v>1598</v>
      </c>
      <c r="N62" s="81">
        <v>587</v>
      </c>
      <c r="O62" s="81">
        <v>332</v>
      </c>
      <c r="P62" s="81">
        <v>3559</v>
      </c>
      <c r="Q62" s="81">
        <v>550</v>
      </c>
      <c r="R62" s="81">
        <v>1889</v>
      </c>
      <c r="S62" s="81">
        <v>83</v>
      </c>
      <c r="T62" s="81">
        <v>1020</v>
      </c>
      <c r="U62" s="81">
        <v>197</v>
      </c>
      <c r="V62" s="81">
        <v>535</v>
      </c>
      <c r="W62" s="81">
        <v>1570</v>
      </c>
      <c r="X62" s="81">
        <v>721</v>
      </c>
      <c r="Y62" s="82">
        <v>6669</v>
      </c>
      <c r="Z62" s="83">
        <v>4079</v>
      </c>
      <c r="AA62" s="83">
        <v>6076</v>
      </c>
      <c r="AB62" s="83">
        <v>4274</v>
      </c>
      <c r="AC62" s="83">
        <v>2291</v>
      </c>
      <c r="AD62" s="83">
        <v>23389</v>
      </c>
      <c r="AF62" s="84"/>
      <c r="AG62" s="84"/>
      <c r="AI62" s="84"/>
      <c r="AJ62" s="84"/>
    </row>
    <row r="63" spans="2:36" ht="25.5" hidden="1" x14ac:dyDescent="0.25">
      <c r="B63" s="104" t="s">
        <v>99</v>
      </c>
      <c r="C63" s="106" t="s">
        <v>83</v>
      </c>
      <c r="D63" s="106" t="s">
        <v>216</v>
      </c>
      <c r="E63" s="81">
        <v>58</v>
      </c>
      <c r="F63" s="81">
        <v>2277</v>
      </c>
      <c r="G63" s="81">
        <v>4298</v>
      </c>
      <c r="H63" s="81">
        <v>757</v>
      </c>
      <c r="I63" s="81">
        <v>231</v>
      </c>
      <c r="J63" s="81">
        <v>383</v>
      </c>
      <c r="K63" s="81">
        <v>1629</v>
      </c>
      <c r="L63" s="81">
        <v>1866</v>
      </c>
      <c r="M63" s="81">
        <v>1733</v>
      </c>
      <c r="N63" s="81">
        <v>758</v>
      </c>
      <c r="O63" s="81">
        <v>524</v>
      </c>
      <c r="P63" s="81">
        <v>3105</v>
      </c>
      <c r="Q63" s="81">
        <v>584</v>
      </c>
      <c r="R63" s="81">
        <v>2076</v>
      </c>
      <c r="S63" s="81">
        <v>139</v>
      </c>
      <c r="T63" s="81">
        <v>1406</v>
      </c>
      <c r="U63" s="81">
        <v>210</v>
      </c>
      <c r="V63" s="81">
        <v>751</v>
      </c>
      <c r="W63" s="81">
        <v>1994</v>
      </c>
      <c r="X63" s="81">
        <v>669</v>
      </c>
      <c r="Y63" s="82">
        <v>7390</v>
      </c>
      <c r="Z63" s="83">
        <v>4109</v>
      </c>
      <c r="AA63" s="83">
        <v>6120</v>
      </c>
      <c r="AB63" s="83">
        <v>5166</v>
      </c>
      <c r="AC63" s="83">
        <v>2663</v>
      </c>
      <c r="AD63" s="83">
        <v>25448</v>
      </c>
      <c r="AF63" s="84"/>
      <c r="AG63" s="84"/>
      <c r="AI63" s="84"/>
      <c r="AJ63" s="84"/>
    </row>
    <row r="64" spans="2:36" ht="25.5" hidden="1" x14ac:dyDescent="0.25">
      <c r="B64" s="104" t="s">
        <v>100</v>
      </c>
      <c r="C64" s="106" t="s">
        <v>83</v>
      </c>
      <c r="D64" s="106" t="s">
        <v>216</v>
      </c>
      <c r="E64" s="81">
        <v>111</v>
      </c>
      <c r="F64" s="81">
        <v>7220</v>
      </c>
      <c r="G64" s="81">
        <v>13922</v>
      </c>
      <c r="H64" s="81">
        <v>2031</v>
      </c>
      <c r="I64" s="81">
        <v>663</v>
      </c>
      <c r="J64" s="81">
        <v>948</v>
      </c>
      <c r="K64" s="81">
        <v>5927</v>
      </c>
      <c r="L64" s="81">
        <v>5894</v>
      </c>
      <c r="M64" s="81">
        <v>5690</v>
      </c>
      <c r="N64" s="81">
        <v>1516</v>
      </c>
      <c r="O64" s="81">
        <v>743</v>
      </c>
      <c r="P64" s="81">
        <v>5810</v>
      </c>
      <c r="Q64" s="81">
        <v>608</v>
      </c>
      <c r="R64" s="81">
        <v>1753</v>
      </c>
      <c r="S64" s="81">
        <v>105</v>
      </c>
      <c r="T64" s="81">
        <v>1054</v>
      </c>
      <c r="U64" s="81">
        <v>82</v>
      </c>
      <c r="V64" s="81">
        <v>301</v>
      </c>
      <c r="W64" s="81">
        <v>1092</v>
      </c>
      <c r="X64" s="81">
        <v>589</v>
      </c>
      <c r="Y64" s="82">
        <v>23284</v>
      </c>
      <c r="Z64" s="83">
        <v>13432</v>
      </c>
      <c r="AA64" s="83">
        <v>13759</v>
      </c>
      <c r="AB64" s="83">
        <v>3903</v>
      </c>
      <c r="AC64" s="83">
        <v>1681</v>
      </c>
      <c r="AD64" s="83">
        <v>56059</v>
      </c>
      <c r="AF64" s="84"/>
      <c r="AG64" s="84"/>
      <c r="AI64" s="84"/>
      <c r="AJ64" s="84"/>
    </row>
    <row r="65" spans="2:36" ht="25.5" hidden="1" x14ac:dyDescent="0.25">
      <c r="B65" s="104" t="s">
        <v>101</v>
      </c>
      <c r="C65" s="106" t="s">
        <v>83</v>
      </c>
      <c r="D65" s="106" t="s">
        <v>216</v>
      </c>
      <c r="E65" s="81">
        <v>69</v>
      </c>
      <c r="F65" s="81">
        <v>3205</v>
      </c>
      <c r="G65" s="81">
        <v>8138</v>
      </c>
      <c r="H65" s="81">
        <v>874</v>
      </c>
      <c r="I65" s="81">
        <v>515</v>
      </c>
      <c r="J65" s="81">
        <v>695</v>
      </c>
      <c r="K65" s="81">
        <v>2842</v>
      </c>
      <c r="L65" s="81">
        <v>3061</v>
      </c>
      <c r="M65" s="81">
        <v>2209</v>
      </c>
      <c r="N65" s="81">
        <v>969</v>
      </c>
      <c r="O65" s="81">
        <v>471</v>
      </c>
      <c r="P65" s="81">
        <v>4066</v>
      </c>
      <c r="Q65" s="81">
        <v>726</v>
      </c>
      <c r="R65" s="81">
        <v>2127</v>
      </c>
      <c r="S65" s="81">
        <v>147</v>
      </c>
      <c r="T65" s="81">
        <v>1379</v>
      </c>
      <c r="U65" s="81">
        <v>224</v>
      </c>
      <c r="V65" s="81">
        <v>640</v>
      </c>
      <c r="W65" s="81">
        <v>1678</v>
      </c>
      <c r="X65" s="81">
        <v>630</v>
      </c>
      <c r="Y65" s="82">
        <v>12286</v>
      </c>
      <c r="Z65" s="83">
        <v>7113</v>
      </c>
      <c r="AA65" s="83">
        <v>7715</v>
      </c>
      <c r="AB65" s="83">
        <v>5243</v>
      </c>
      <c r="AC65" s="83">
        <v>2308</v>
      </c>
      <c r="AD65" s="83">
        <v>34665</v>
      </c>
      <c r="AF65" s="84"/>
      <c r="AG65" s="84"/>
      <c r="AI65" s="84"/>
      <c r="AJ65" s="84"/>
    </row>
    <row r="66" spans="2:36" ht="25.5" hidden="1" x14ac:dyDescent="0.25">
      <c r="B66" s="104" t="s">
        <v>102</v>
      </c>
      <c r="C66" s="106" t="s">
        <v>83</v>
      </c>
      <c r="D66" s="106" t="s">
        <v>216</v>
      </c>
      <c r="E66" s="81">
        <v>115</v>
      </c>
      <c r="F66" s="81">
        <v>4153</v>
      </c>
      <c r="G66" s="81">
        <v>8039</v>
      </c>
      <c r="H66" s="81">
        <v>1577</v>
      </c>
      <c r="I66" s="81">
        <v>545</v>
      </c>
      <c r="J66" s="81">
        <v>725</v>
      </c>
      <c r="K66" s="81">
        <v>3081</v>
      </c>
      <c r="L66" s="81">
        <v>3428</v>
      </c>
      <c r="M66" s="81">
        <v>3328</v>
      </c>
      <c r="N66" s="81">
        <v>1079</v>
      </c>
      <c r="O66" s="81">
        <v>705</v>
      </c>
      <c r="P66" s="81">
        <v>6817</v>
      </c>
      <c r="Q66" s="81">
        <v>1152</v>
      </c>
      <c r="R66" s="81">
        <v>3792</v>
      </c>
      <c r="S66" s="81">
        <v>212</v>
      </c>
      <c r="T66" s="81">
        <v>1986</v>
      </c>
      <c r="U66" s="81">
        <v>351</v>
      </c>
      <c r="V66" s="81">
        <v>955</v>
      </c>
      <c r="W66" s="81">
        <v>2960</v>
      </c>
      <c r="X66" s="81">
        <v>1494</v>
      </c>
      <c r="Y66" s="82">
        <v>13884</v>
      </c>
      <c r="Z66" s="83">
        <v>7779</v>
      </c>
      <c r="AA66" s="83">
        <v>11929</v>
      </c>
      <c r="AB66" s="83">
        <v>8448</v>
      </c>
      <c r="AC66" s="83">
        <v>4454</v>
      </c>
      <c r="AD66" s="83">
        <v>46494</v>
      </c>
      <c r="AF66" s="84"/>
      <c r="AG66" s="84"/>
      <c r="AI66" s="84"/>
      <c r="AJ66" s="84"/>
    </row>
    <row r="67" spans="2:36" ht="25.5" hidden="1" x14ac:dyDescent="0.25">
      <c r="B67" s="104" t="s">
        <v>103</v>
      </c>
      <c r="C67" s="106" t="s">
        <v>83</v>
      </c>
      <c r="D67" s="106" t="s">
        <v>216</v>
      </c>
      <c r="E67" s="81"/>
      <c r="F67" s="81"/>
      <c r="G67" s="81">
        <v>4</v>
      </c>
      <c r="H67" s="81"/>
      <c r="I67" s="81"/>
      <c r="J67" s="81">
        <v>1</v>
      </c>
      <c r="K67" s="81"/>
      <c r="L67" s="81">
        <v>2</v>
      </c>
      <c r="M67" s="81">
        <v>1</v>
      </c>
      <c r="N67" s="81"/>
      <c r="O67" s="81"/>
      <c r="P67" s="81">
        <v>5</v>
      </c>
      <c r="Q67" s="81"/>
      <c r="R67" s="81"/>
      <c r="S67" s="81"/>
      <c r="T67" s="81">
        <v>2</v>
      </c>
      <c r="U67" s="81"/>
      <c r="V67" s="81">
        <v>1</v>
      </c>
      <c r="W67" s="81"/>
      <c r="X67" s="81"/>
      <c r="Y67" s="82">
        <v>4</v>
      </c>
      <c r="Z67" s="83">
        <v>3</v>
      </c>
      <c r="AA67" s="83">
        <v>6</v>
      </c>
      <c r="AB67" s="83">
        <v>3</v>
      </c>
      <c r="AC67" s="83">
        <v>0</v>
      </c>
      <c r="AD67" s="83">
        <v>16</v>
      </c>
      <c r="AF67" s="84"/>
      <c r="AG67" s="84"/>
      <c r="AI67" s="84"/>
      <c r="AJ67" s="84"/>
    </row>
    <row r="68" spans="2:36" ht="25.5" hidden="1" x14ac:dyDescent="0.25">
      <c r="B68" s="104" t="s">
        <v>104</v>
      </c>
      <c r="C68" s="106" t="s">
        <v>83</v>
      </c>
      <c r="D68" s="106" t="s">
        <v>216</v>
      </c>
      <c r="E68" s="81">
        <v>10</v>
      </c>
      <c r="F68" s="81">
        <v>561</v>
      </c>
      <c r="G68" s="81">
        <v>1170</v>
      </c>
      <c r="H68" s="81">
        <v>154</v>
      </c>
      <c r="I68" s="81">
        <v>133</v>
      </c>
      <c r="J68" s="81">
        <v>100</v>
      </c>
      <c r="K68" s="81">
        <v>381</v>
      </c>
      <c r="L68" s="81">
        <v>415</v>
      </c>
      <c r="M68" s="81">
        <v>455</v>
      </c>
      <c r="N68" s="81">
        <v>159</v>
      </c>
      <c r="O68" s="81">
        <v>110</v>
      </c>
      <c r="P68" s="81">
        <v>957</v>
      </c>
      <c r="Q68" s="81">
        <v>195</v>
      </c>
      <c r="R68" s="81">
        <v>1099</v>
      </c>
      <c r="S68" s="81">
        <v>44</v>
      </c>
      <c r="T68" s="81">
        <v>577</v>
      </c>
      <c r="U68" s="81">
        <v>74</v>
      </c>
      <c r="V68" s="81">
        <v>324</v>
      </c>
      <c r="W68" s="81">
        <v>989</v>
      </c>
      <c r="X68" s="81">
        <v>196</v>
      </c>
      <c r="Y68" s="82">
        <v>1895</v>
      </c>
      <c r="Z68" s="83">
        <v>1029</v>
      </c>
      <c r="AA68" s="83">
        <v>1681</v>
      </c>
      <c r="AB68" s="83">
        <v>2313</v>
      </c>
      <c r="AC68" s="83">
        <v>1185</v>
      </c>
      <c r="AD68" s="83">
        <v>8103</v>
      </c>
      <c r="AF68" s="84"/>
      <c r="AG68" s="84"/>
      <c r="AI68" s="84"/>
      <c r="AJ68" s="84"/>
    </row>
    <row r="69" spans="2:36" ht="25.5" hidden="1" x14ac:dyDescent="0.25">
      <c r="B69" s="104" t="s">
        <v>105</v>
      </c>
      <c r="C69" s="106" t="s">
        <v>83</v>
      </c>
      <c r="D69" s="106" t="s">
        <v>216</v>
      </c>
      <c r="E69" s="81">
        <v>20</v>
      </c>
      <c r="F69" s="81">
        <v>1019</v>
      </c>
      <c r="G69" s="81">
        <v>2136</v>
      </c>
      <c r="H69" s="81">
        <v>336</v>
      </c>
      <c r="I69" s="81">
        <v>120</v>
      </c>
      <c r="J69" s="81">
        <v>228</v>
      </c>
      <c r="K69" s="81">
        <v>808</v>
      </c>
      <c r="L69" s="81">
        <v>804</v>
      </c>
      <c r="M69" s="81">
        <v>705</v>
      </c>
      <c r="N69" s="81">
        <v>351</v>
      </c>
      <c r="O69" s="81">
        <v>223</v>
      </c>
      <c r="P69" s="81">
        <v>1723</v>
      </c>
      <c r="Q69" s="81">
        <v>383</v>
      </c>
      <c r="R69" s="81">
        <v>1465</v>
      </c>
      <c r="S69" s="81">
        <v>86</v>
      </c>
      <c r="T69" s="81">
        <v>891</v>
      </c>
      <c r="U69" s="81">
        <v>127</v>
      </c>
      <c r="V69" s="81">
        <v>420</v>
      </c>
      <c r="W69" s="81">
        <v>1823</v>
      </c>
      <c r="X69" s="81">
        <v>574</v>
      </c>
      <c r="Y69" s="82">
        <v>3511</v>
      </c>
      <c r="Z69" s="83">
        <v>1960</v>
      </c>
      <c r="AA69" s="83">
        <v>3002</v>
      </c>
      <c r="AB69" s="83">
        <v>3372</v>
      </c>
      <c r="AC69" s="83">
        <v>2397</v>
      </c>
      <c r="AD69" s="83">
        <v>14242</v>
      </c>
      <c r="AF69" s="84"/>
      <c r="AG69" s="84"/>
      <c r="AI69" s="84"/>
      <c r="AJ69" s="84"/>
    </row>
    <row r="70" spans="2:36" ht="25.5" hidden="1" x14ac:dyDescent="0.25">
      <c r="B70" s="104" t="s">
        <v>106</v>
      </c>
      <c r="C70" s="106" t="s">
        <v>83</v>
      </c>
      <c r="D70" s="106" t="s">
        <v>216</v>
      </c>
      <c r="E70" s="81">
        <v>28</v>
      </c>
      <c r="F70" s="81">
        <v>988</v>
      </c>
      <c r="G70" s="81">
        <v>2088</v>
      </c>
      <c r="H70" s="81">
        <v>613</v>
      </c>
      <c r="I70" s="81">
        <v>168</v>
      </c>
      <c r="J70" s="81">
        <v>260</v>
      </c>
      <c r="K70" s="81">
        <v>1003</v>
      </c>
      <c r="L70" s="81">
        <v>1251</v>
      </c>
      <c r="M70" s="81">
        <v>1394</v>
      </c>
      <c r="N70" s="81">
        <v>599</v>
      </c>
      <c r="O70" s="81">
        <v>210</v>
      </c>
      <c r="P70" s="81">
        <v>2065</v>
      </c>
      <c r="Q70" s="81">
        <v>519</v>
      </c>
      <c r="R70" s="81">
        <v>1792</v>
      </c>
      <c r="S70" s="81">
        <v>79</v>
      </c>
      <c r="T70" s="81">
        <v>1078</v>
      </c>
      <c r="U70" s="81">
        <v>144</v>
      </c>
      <c r="V70" s="81">
        <v>533</v>
      </c>
      <c r="W70" s="81">
        <v>1376</v>
      </c>
      <c r="X70" s="81">
        <v>416</v>
      </c>
      <c r="Y70" s="82">
        <v>3717</v>
      </c>
      <c r="Z70" s="83">
        <v>2682</v>
      </c>
      <c r="AA70" s="83">
        <v>4268</v>
      </c>
      <c r="AB70" s="83">
        <v>4145</v>
      </c>
      <c r="AC70" s="83">
        <v>1792</v>
      </c>
      <c r="AD70" s="83">
        <v>16604</v>
      </c>
      <c r="AF70" s="84"/>
      <c r="AG70" s="84"/>
      <c r="AI70" s="84"/>
      <c r="AJ70" s="84"/>
    </row>
    <row r="71" spans="2:36" ht="25.5" hidden="1" x14ac:dyDescent="0.25">
      <c r="B71" s="104" t="s">
        <v>107</v>
      </c>
      <c r="C71" s="106" t="s">
        <v>83</v>
      </c>
      <c r="D71" s="106" t="s">
        <v>216</v>
      </c>
      <c r="E71" s="81">
        <v>324</v>
      </c>
      <c r="F71" s="81">
        <v>10754</v>
      </c>
      <c r="G71" s="81">
        <v>21118</v>
      </c>
      <c r="H71" s="81">
        <v>3590</v>
      </c>
      <c r="I71" s="81">
        <v>1995</v>
      </c>
      <c r="J71" s="81">
        <v>2890</v>
      </c>
      <c r="K71" s="81">
        <v>10838</v>
      </c>
      <c r="L71" s="81">
        <v>9795</v>
      </c>
      <c r="M71" s="81">
        <v>8388</v>
      </c>
      <c r="N71" s="81">
        <v>3874</v>
      </c>
      <c r="O71" s="81">
        <v>2097</v>
      </c>
      <c r="P71" s="81">
        <v>11073</v>
      </c>
      <c r="Q71" s="81">
        <v>3621</v>
      </c>
      <c r="R71" s="81">
        <v>6236</v>
      </c>
      <c r="S71" s="81">
        <v>708</v>
      </c>
      <c r="T71" s="81">
        <v>6293</v>
      </c>
      <c r="U71" s="81">
        <v>978</v>
      </c>
      <c r="V71" s="81">
        <v>2897</v>
      </c>
      <c r="W71" s="81">
        <v>5387</v>
      </c>
      <c r="X71" s="81">
        <v>2679</v>
      </c>
      <c r="Y71" s="83">
        <v>35786</v>
      </c>
      <c r="Z71" s="83">
        <v>25518</v>
      </c>
      <c r="AA71" s="83">
        <v>25432</v>
      </c>
      <c r="AB71" s="83">
        <v>20733</v>
      </c>
      <c r="AC71" s="83">
        <v>8066</v>
      </c>
      <c r="AD71" s="83">
        <v>115535</v>
      </c>
      <c r="AF71" s="84"/>
      <c r="AG71" s="84"/>
      <c r="AI71" s="84"/>
      <c r="AJ71" s="84"/>
    </row>
    <row r="72" spans="2:36" ht="25.5" hidden="1" x14ac:dyDescent="0.25">
      <c r="B72" s="104" t="s">
        <v>108</v>
      </c>
      <c r="C72" s="106" t="s">
        <v>83</v>
      </c>
      <c r="D72" s="106" t="s">
        <v>216</v>
      </c>
      <c r="E72" s="81"/>
      <c r="F72" s="81"/>
      <c r="G72" s="81"/>
      <c r="H72" s="81">
        <v>1</v>
      </c>
      <c r="I72" s="81"/>
      <c r="J72" s="81"/>
      <c r="K72" s="81">
        <v>3</v>
      </c>
      <c r="L72" s="81"/>
      <c r="M72" s="81">
        <v>1</v>
      </c>
      <c r="N72" s="81"/>
      <c r="O72" s="81"/>
      <c r="P72" s="81"/>
      <c r="Q72" s="81"/>
      <c r="R72" s="81">
        <v>1</v>
      </c>
      <c r="S72" s="81"/>
      <c r="T72" s="81"/>
      <c r="U72" s="81"/>
      <c r="V72" s="81"/>
      <c r="W72" s="81">
        <v>1</v>
      </c>
      <c r="X72" s="81"/>
      <c r="Y72" s="83">
        <v>1</v>
      </c>
      <c r="Z72" s="83">
        <v>3</v>
      </c>
      <c r="AA72" s="83">
        <v>1</v>
      </c>
      <c r="AB72" s="83">
        <v>1</v>
      </c>
      <c r="AC72" s="83">
        <v>1</v>
      </c>
      <c r="AD72" s="83">
        <v>7</v>
      </c>
      <c r="AF72" s="84"/>
      <c r="AG72" s="84"/>
      <c r="AI72" s="84"/>
      <c r="AJ72" s="84"/>
    </row>
    <row r="73" spans="2:36" ht="25.5" hidden="1" x14ac:dyDescent="0.25">
      <c r="B73" s="104" t="s">
        <v>109</v>
      </c>
      <c r="C73" s="106" t="s">
        <v>83</v>
      </c>
      <c r="D73" s="106" t="s">
        <v>216</v>
      </c>
      <c r="E73" s="81"/>
      <c r="F73" s="81"/>
      <c r="G73" s="81"/>
      <c r="H73" s="81"/>
      <c r="I73" s="81"/>
      <c r="J73" s="81"/>
      <c r="K73" s="81"/>
      <c r="L73" s="81"/>
      <c r="M73" s="81"/>
      <c r="N73" s="81"/>
      <c r="O73" s="81"/>
      <c r="P73" s="81">
        <v>1</v>
      </c>
      <c r="Q73" s="81"/>
      <c r="R73" s="81"/>
      <c r="S73" s="81"/>
      <c r="T73" s="81"/>
      <c r="U73" s="81"/>
      <c r="V73" s="81"/>
      <c r="W73" s="81"/>
      <c r="X73" s="81"/>
      <c r="Y73" s="83">
        <v>0</v>
      </c>
      <c r="Z73" s="83">
        <v>0</v>
      </c>
      <c r="AA73" s="83">
        <v>1</v>
      </c>
      <c r="AB73" s="83">
        <v>0</v>
      </c>
      <c r="AC73" s="83">
        <v>0</v>
      </c>
      <c r="AD73" s="83">
        <v>1</v>
      </c>
      <c r="AF73" s="84"/>
      <c r="AG73" s="84"/>
      <c r="AI73" s="84"/>
      <c r="AJ73" s="84"/>
    </row>
    <row r="74" spans="2:36" ht="25.5" hidden="1" x14ac:dyDescent="0.25">
      <c r="B74" s="104" t="s">
        <v>110</v>
      </c>
      <c r="C74" s="106" t="s">
        <v>83</v>
      </c>
      <c r="D74" s="106" t="s">
        <v>216</v>
      </c>
      <c r="E74" s="81">
        <v>220</v>
      </c>
      <c r="F74" s="81">
        <v>4210</v>
      </c>
      <c r="G74" s="81">
        <v>8643</v>
      </c>
      <c r="H74" s="81">
        <v>1620</v>
      </c>
      <c r="I74" s="81">
        <v>510</v>
      </c>
      <c r="J74" s="81">
        <v>552</v>
      </c>
      <c r="K74" s="81">
        <v>3039</v>
      </c>
      <c r="L74" s="81">
        <v>2848</v>
      </c>
      <c r="M74" s="81">
        <v>3703</v>
      </c>
      <c r="N74" s="81">
        <v>1487</v>
      </c>
      <c r="O74" s="81">
        <v>1212</v>
      </c>
      <c r="P74" s="81">
        <v>13197</v>
      </c>
      <c r="Q74" s="81">
        <v>2406</v>
      </c>
      <c r="R74" s="81">
        <v>9462</v>
      </c>
      <c r="S74" s="81">
        <v>410</v>
      </c>
      <c r="T74" s="81">
        <v>5263</v>
      </c>
      <c r="U74" s="81">
        <v>673</v>
      </c>
      <c r="V74" s="81">
        <v>2837</v>
      </c>
      <c r="W74" s="81">
        <v>12901</v>
      </c>
      <c r="X74" s="81">
        <v>2311</v>
      </c>
      <c r="Y74" s="83">
        <v>14693</v>
      </c>
      <c r="Z74" s="83">
        <v>6949</v>
      </c>
      <c r="AA74" s="83">
        <v>19599</v>
      </c>
      <c r="AB74" s="83">
        <v>21051</v>
      </c>
      <c r="AC74" s="83">
        <v>15212</v>
      </c>
      <c r="AD74" s="83">
        <v>77504</v>
      </c>
      <c r="AF74" s="84"/>
      <c r="AG74" s="84"/>
      <c r="AI74" s="84"/>
      <c r="AJ74" s="84"/>
    </row>
    <row r="75" spans="2:36" hidden="1" x14ac:dyDescent="0.25">
      <c r="B75" s="109" t="s">
        <v>86</v>
      </c>
      <c r="C75" s="108" t="s">
        <v>83</v>
      </c>
      <c r="D75" s="108" t="s">
        <v>216</v>
      </c>
      <c r="E75" s="99">
        <v>2978</v>
      </c>
      <c r="F75" s="99">
        <v>98675</v>
      </c>
      <c r="G75" s="99">
        <v>171711</v>
      </c>
      <c r="H75" s="99">
        <v>36203</v>
      </c>
      <c r="I75" s="99">
        <v>18863</v>
      </c>
      <c r="J75" s="99">
        <v>23189</v>
      </c>
      <c r="K75" s="99">
        <v>94419</v>
      </c>
      <c r="L75" s="99">
        <v>92871</v>
      </c>
      <c r="M75" s="99">
        <v>93402</v>
      </c>
      <c r="N75" s="99">
        <v>39796</v>
      </c>
      <c r="O75" s="99">
        <v>23419</v>
      </c>
      <c r="P75" s="99">
        <v>135519</v>
      </c>
      <c r="Q75" s="99">
        <v>38223</v>
      </c>
      <c r="R75" s="99">
        <v>129224</v>
      </c>
      <c r="S75" s="99">
        <v>9845</v>
      </c>
      <c r="T75" s="99">
        <v>85295</v>
      </c>
      <c r="U75" s="99">
        <v>15839</v>
      </c>
      <c r="V75" s="99">
        <v>41677</v>
      </c>
      <c r="W75" s="99">
        <v>109154</v>
      </c>
      <c r="X75" s="99">
        <v>37242</v>
      </c>
      <c r="Y75" s="99">
        <v>309567</v>
      </c>
      <c r="Z75" s="99">
        <v>229342</v>
      </c>
      <c r="AA75" s="99">
        <v>292136</v>
      </c>
      <c r="AB75" s="99">
        <v>320103</v>
      </c>
      <c r="AC75" s="99">
        <v>146396</v>
      </c>
      <c r="AD75" s="99">
        <v>1297544</v>
      </c>
      <c r="AF75" s="84"/>
      <c r="AG75" s="84"/>
      <c r="AI75" s="84"/>
      <c r="AJ75" s="84"/>
    </row>
    <row r="76" spans="2:36" hidden="1" x14ac:dyDescent="0.25">
      <c r="B76" s="94"/>
      <c r="C76" s="94"/>
      <c r="D76" s="94"/>
      <c r="E76" s="94"/>
      <c r="F76" s="94"/>
      <c r="G76" s="94"/>
      <c r="H76" s="94"/>
      <c r="I76" s="94"/>
      <c r="J76" s="94"/>
      <c r="K76" s="94"/>
      <c r="L76" s="94"/>
      <c r="M76" s="94"/>
      <c r="N76" s="94"/>
      <c r="O76" s="94"/>
      <c r="P76" s="94"/>
      <c r="Q76" s="94"/>
      <c r="R76" s="94"/>
      <c r="S76" s="94"/>
      <c r="T76" s="94"/>
      <c r="U76" s="94"/>
      <c r="V76" s="94"/>
      <c r="W76" s="94"/>
      <c r="X76" s="94"/>
      <c r="Y76" s="94"/>
      <c r="Z76" s="94"/>
      <c r="AA76" s="94"/>
      <c r="AB76" s="94"/>
      <c r="AC76" s="94"/>
      <c r="AD76" s="94"/>
      <c r="AF76" s="84"/>
      <c r="AG76" s="84"/>
      <c r="AI76" s="84"/>
      <c r="AJ76" s="84"/>
    </row>
    <row r="77" spans="2:36" ht="25.5" hidden="1" x14ac:dyDescent="0.25">
      <c r="B77" s="104" t="s">
        <v>111</v>
      </c>
      <c r="C77" s="106" t="s">
        <v>83</v>
      </c>
      <c r="D77" s="106" t="s">
        <v>216</v>
      </c>
      <c r="E77" s="79">
        <v>1056</v>
      </c>
      <c r="F77" s="79">
        <v>40447</v>
      </c>
      <c r="G77" s="79">
        <v>37847</v>
      </c>
      <c r="H77" s="79">
        <v>6827</v>
      </c>
      <c r="I77" s="79">
        <v>24076</v>
      </c>
      <c r="J77" s="79">
        <v>10428</v>
      </c>
      <c r="K77" s="79">
        <v>53757</v>
      </c>
      <c r="L77" s="79">
        <v>48090</v>
      </c>
      <c r="M77" s="79">
        <v>27853</v>
      </c>
      <c r="N77" s="79">
        <v>20900</v>
      </c>
      <c r="O77" s="79">
        <v>11365</v>
      </c>
      <c r="P77" s="79">
        <v>29240</v>
      </c>
      <c r="Q77" s="79">
        <v>18109</v>
      </c>
      <c r="R77" s="79">
        <v>40265</v>
      </c>
      <c r="S77" s="79">
        <v>6261</v>
      </c>
      <c r="T77" s="79">
        <v>55595</v>
      </c>
      <c r="U77" s="79">
        <v>11673</v>
      </c>
      <c r="V77" s="79">
        <v>21978</v>
      </c>
      <c r="W77" s="79">
        <v>57963</v>
      </c>
      <c r="X77" s="79">
        <v>26165</v>
      </c>
      <c r="Y77" s="79">
        <v>86177</v>
      </c>
      <c r="Z77" s="79">
        <v>136351</v>
      </c>
      <c r="AA77" s="79">
        <v>89358</v>
      </c>
      <c r="AB77" s="79">
        <v>153881</v>
      </c>
      <c r="AC77" s="79">
        <v>84128</v>
      </c>
      <c r="AD77" s="79">
        <v>549895</v>
      </c>
      <c r="AF77" s="84"/>
      <c r="AG77" s="84"/>
      <c r="AI77" s="84"/>
      <c r="AJ77" s="84"/>
    </row>
    <row r="78" spans="2:36" ht="25.5" hidden="1" x14ac:dyDescent="0.25">
      <c r="B78" s="104" t="s">
        <v>112</v>
      </c>
      <c r="C78" s="106" t="s">
        <v>83</v>
      </c>
      <c r="D78" s="106" t="s">
        <v>216</v>
      </c>
      <c r="E78" s="79">
        <v>13</v>
      </c>
      <c r="F78" s="79">
        <v>238</v>
      </c>
      <c r="G78" s="79">
        <v>447</v>
      </c>
      <c r="H78" s="79">
        <v>100</v>
      </c>
      <c r="I78" s="79">
        <v>122</v>
      </c>
      <c r="J78" s="79">
        <v>82</v>
      </c>
      <c r="K78" s="79">
        <v>266</v>
      </c>
      <c r="L78" s="79">
        <v>213</v>
      </c>
      <c r="M78" s="79">
        <v>403</v>
      </c>
      <c r="N78" s="79">
        <v>103</v>
      </c>
      <c r="O78" s="79">
        <v>66</v>
      </c>
      <c r="P78" s="79">
        <v>384</v>
      </c>
      <c r="Q78" s="79">
        <v>96</v>
      </c>
      <c r="R78" s="79">
        <v>270</v>
      </c>
      <c r="S78" s="79">
        <v>15</v>
      </c>
      <c r="T78" s="79">
        <v>317</v>
      </c>
      <c r="U78" s="79">
        <v>58</v>
      </c>
      <c r="V78" s="79">
        <v>179</v>
      </c>
      <c r="W78" s="79">
        <v>479</v>
      </c>
      <c r="X78" s="79">
        <v>261</v>
      </c>
      <c r="Y78" s="79">
        <v>798</v>
      </c>
      <c r="Z78" s="79">
        <v>683</v>
      </c>
      <c r="AA78" s="79">
        <v>956</v>
      </c>
      <c r="AB78" s="79">
        <v>935</v>
      </c>
      <c r="AC78" s="79">
        <v>740</v>
      </c>
      <c r="AD78" s="79">
        <v>4112</v>
      </c>
      <c r="AF78" s="84"/>
      <c r="AG78" s="84"/>
      <c r="AI78" s="84"/>
      <c r="AJ78" s="84"/>
    </row>
    <row r="79" spans="2:36" ht="25.5" hidden="1" x14ac:dyDescent="0.25">
      <c r="B79" s="104" t="s">
        <v>113</v>
      </c>
      <c r="C79" s="106" t="s">
        <v>83</v>
      </c>
      <c r="D79" s="106" t="s">
        <v>216</v>
      </c>
      <c r="E79" s="79">
        <v>777</v>
      </c>
      <c r="F79" s="79">
        <v>37716</v>
      </c>
      <c r="G79" s="79">
        <v>99242</v>
      </c>
      <c r="H79" s="79">
        <v>10449</v>
      </c>
      <c r="I79" s="79">
        <v>7305</v>
      </c>
      <c r="J79" s="79">
        <v>10156</v>
      </c>
      <c r="K79" s="79">
        <v>52070</v>
      </c>
      <c r="L79" s="79">
        <v>44043</v>
      </c>
      <c r="M79" s="79">
        <v>43679</v>
      </c>
      <c r="N79" s="79">
        <v>18498</v>
      </c>
      <c r="O79" s="79">
        <v>7397</v>
      </c>
      <c r="P79" s="79">
        <v>31463</v>
      </c>
      <c r="Q79" s="79">
        <v>11359</v>
      </c>
      <c r="R79" s="79">
        <v>39694</v>
      </c>
      <c r="S79" s="79">
        <v>2082</v>
      </c>
      <c r="T79" s="79">
        <v>25873</v>
      </c>
      <c r="U79" s="79">
        <v>3809</v>
      </c>
      <c r="V79" s="79">
        <v>11177</v>
      </c>
      <c r="W79" s="79">
        <v>27154</v>
      </c>
      <c r="X79" s="79">
        <v>10006</v>
      </c>
      <c r="Y79" s="79">
        <v>148184</v>
      </c>
      <c r="Z79" s="79">
        <v>113574</v>
      </c>
      <c r="AA79" s="79">
        <v>101037</v>
      </c>
      <c r="AB79" s="79">
        <v>93994</v>
      </c>
      <c r="AC79" s="79">
        <v>37160</v>
      </c>
      <c r="AD79" s="79">
        <v>493949</v>
      </c>
      <c r="AF79" s="84"/>
      <c r="AG79" s="84"/>
      <c r="AI79" s="84"/>
      <c r="AJ79" s="84"/>
    </row>
    <row r="80" spans="2:36" ht="25.5" hidden="1" x14ac:dyDescent="0.25">
      <c r="B80" s="104" t="s">
        <v>114</v>
      </c>
      <c r="C80" s="106" t="s">
        <v>83</v>
      </c>
      <c r="D80" s="106" t="s">
        <v>216</v>
      </c>
      <c r="E80" s="79">
        <v>50</v>
      </c>
      <c r="F80" s="79">
        <v>855</v>
      </c>
      <c r="G80" s="79">
        <v>1970</v>
      </c>
      <c r="H80" s="79">
        <v>132</v>
      </c>
      <c r="I80" s="79">
        <v>924</v>
      </c>
      <c r="J80" s="79">
        <v>181</v>
      </c>
      <c r="K80" s="79">
        <v>688</v>
      </c>
      <c r="L80" s="79">
        <v>719</v>
      </c>
      <c r="M80" s="79">
        <v>438</v>
      </c>
      <c r="N80" s="79">
        <v>445</v>
      </c>
      <c r="O80" s="79">
        <v>214</v>
      </c>
      <c r="P80" s="79">
        <v>720</v>
      </c>
      <c r="Q80" s="79">
        <v>293</v>
      </c>
      <c r="R80" s="79">
        <v>423</v>
      </c>
      <c r="S80" s="79">
        <v>45</v>
      </c>
      <c r="T80" s="79">
        <v>556</v>
      </c>
      <c r="U80" s="79">
        <v>114</v>
      </c>
      <c r="V80" s="79">
        <v>199</v>
      </c>
      <c r="W80" s="79">
        <v>501</v>
      </c>
      <c r="X80" s="79">
        <v>87</v>
      </c>
      <c r="Y80" s="79">
        <v>3007</v>
      </c>
      <c r="Z80" s="79">
        <v>2512</v>
      </c>
      <c r="AA80" s="79">
        <v>1817</v>
      </c>
      <c r="AB80" s="79">
        <v>1630</v>
      </c>
      <c r="AC80" s="79">
        <v>588</v>
      </c>
      <c r="AD80" s="79">
        <v>9554</v>
      </c>
      <c r="AF80" s="84"/>
      <c r="AG80" s="84"/>
      <c r="AI80" s="84"/>
      <c r="AJ80" s="84"/>
    </row>
    <row r="81" spans="2:36" ht="25.5" hidden="1" x14ac:dyDescent="0.25">
      <c r="B81" s="104" t="s">
        <v>115</v>
      </c>
      <c r="C81" s="106" t="s">
        <v>83</v>
      </c>
      <c r="D81" s="106" t="s">
        <v>216</v>
      </c>
      <c r="E81" s="79">
        <v>19</v>
      </c>
      <c r="F81" s="79">
        <v>710</v>
      </c>
      <c r="G81" s="79">
        <v>1420</v>
      </c>
      <c r="H81" s="79">
        <v>268</v>
      </c>
      <c r="I81" s="79">
        <v>172</v>
      </c>
      <c r="J81" s="79">
        <v>173</v>
      </c>
      <c r="K81" s="79">
        <v>726</v>
      </c>
      <c r="L81" s="79">
        <v>579</v>
      </c>
      <c r="M81" s="79">
        <v>779</v>
      </c>
      <c r="N81" s="79">
        <v>280</v>
      </c>
      <c r="O81" s="79">
        <v>132</v>
      </c>
      <c r="P81" s="79">
        <v>960</v>
      </c>
      <c r="Q81" s="79">
        <v>272</v>
      </c>
      <c r="R81" s="79">
        <v>1029</v>
      </c>
      <c r="S81" s="79">
        <v>54</v>
      </c>
      <c r="T81" s="79">
        <v>676</v>
      </c>
      <c r="U81" s="79">
        <v>102</v>
      </c>
      <c r="V81" s="79">
        <v>285</v>
      </c>
      <c r="W81" s="79">
        <v>906</v>
      </c>
      <c r="X81" s="79">
        <v>287</v>
      </c>
      <c r="Y81" s="79">
        <v>2417</v>
      </c>
      <c r="Z81" s="79">
        <v>1650</v>
      </c>
      <c r="AA81" s="79">
        <v>2151</v>
      </c>
      <c r="AB81" s="79">
        <v>2418</v>
      </c>
      <c r="AC81" s="79">
        <v>1193</v>
      </c>
      <c r="AD81" s="79">
        <v>9829</v>
      </c>
      <c r="AF81" s="84"/>
      <c r="AG81" s="84"/>
      <c r="AI81" s="84"/>
      <c r="AJ81" s="84"/>
    </row>
    <row r="82" spans="2:36" ht="25.5" hidden="1" x14ac:dyDescent="0.25">
      <c r="B82" s="104" t="s">
        <v>116</v>
      </c>
      <c r="C82" s="106" t="s">
        <v>83</v>
      </c>
      <c r="D82" s="106" t="s">
        <v>216</v>
      </c>
      <c r="E82" s="79">
        <v>2652</v>
      </c>
      <c r="F82" s="79">
        <v>68340</v>
      </c>
      <c r="G82" s="79">
        <v>145571</v>
      </c>
      <c r="H82" s="79">
        <v>28783</v>
      </c>
      <c r="I82" s="79">
        <v>14338</v>
      </c>
      <c r="J82" s="79">
        <v>15776</v>
      </c>
      <c r="K82" s="79">
        <v>70053</v>
      </c>
      <c r="L82" s="79">
        <v>72455</v>
      </c>
      <c r="M82" s="79">
        <v>59734</v>
      </c>
      <c r="N82" s="79">
        <v>22694</v>
      </c>
      <c r="O82" s="79">
        <v>12727</v>
      </c>
      <c r="P82" s="79">
        <v>80928</v>
      </c>
      <c r="Q82" s="79">
        <v>19292</v>
      </c>
      <c r="R82" s="79">
        <v>60759</v>
      </c>
      <c r="S82" s="79">
        <v>4014</v>
      </c>
      <c r="T82" s="79">
        <v>42418</v>
      </c>
      <c r="U82" s="79">
        <v>6680</v>
      </c>
      <c r="V82" s="79">
        <v>19921</v>
      </c>
      <c r="W82" s="79">
        <v>46410</v>
      </c>
      <c r="X82" s="79">
        <v>21561</v>
      </c>
      <c r="Y82" s="79">
        <v>245346</v>
      </c>
      <c r="Z82" s="79">
        <v>172622</v>
      </c>
      <c r="AA82" s="79">
        <v>176083</v>
      </c>
      <c r="AB82" s="79">
        <v>153084</v>
      </c>
      <c r="AC82" s="79">
        <v>67971</v>
      </c>
      <c r="AD82" s="79">
        <v>815106</v>
      </c>
      <c r="AF82" s="84"/>
      <c r="AG82" s="84"/>
      <c r="AI82" s="84"/>
      <c r="AJ82" s="84"/>
    </row>
    <row r="83" spans="2:36" ht="25.5" hidden="1" x14ac:dyDescent="0.25">
      <c r="B83" s="104" t="s">
        <v>117</v>
      </c>
      <c r="C83" s="106" t="s">
        <v>83</v>
      </c>
      <c r="D83" s="106" t="s">
        <v>216</v>
      </c>
      <c r="E83" s="79">
        <v>1609</v>
      </c>
      <c r="F83" s="79">
        <v>78456</v>
      </c>
      <c r="G83" s="79">
        <v>169734</v>
      </c>
      <c r="H83" s="79">
        <v>31918</v>
      </c>
      <c r="I83" s="79">
        <v>14205</v>
      </c>
      <c r="J83" s="79">
        <v>18339</v>
      </c>
      <c r="K83" s="79">
        <v>87950</v>
      </c>
      <c r="L83" s="79">
        <v>77794</v>
      </c>
      <c r="M83" s="79">
        <v>75606</v>
      </c>
      <c r="N83" s="79">
        <v>30642</v>
      </c>
      <c r="O83" s="79">
        <v>16401</v>
      </c>
      <c r="P83" s="79">
        <v>125500</v>
      </c>
      <c r="Q83" s="79">
        <v>26058</v>
      </c>
      <c r="R83" s="79">
        <v>150053</v>
      </c>
      <c r="S83" s="79">
        <v>5363</v>
      </c>
      <c r="T83" s="79">
        <v>83831</v>
      </c>
      <c r="U83" s="79">
        <v>9629</v>
      </c>
      <c r="V83" s="79">
        <v>42872</v>
      </c>
      <c r="W83" s="79">
        <v>100630</v>
      </c>
      <c r="X83" s="79">
        <v>31450</v>
      </c>
      <c r="Y83" s="79">
        <v>281717</v>
      </c>
      <c r="Z83" s="79">
        <v>198288</v>
      </c>
      <c r="AA83" s="79">
        <v>248149</v>
      </c>
      <c r="AB83" s="79">
        <v>317806</v>
      </c>
      <c r="AC83" s="79">
        <v>132080</v>
      </c>
      <c r="AD83" s="79">
        <v>1178040</v>
      </c>
      <c r="AF83" s="84"/>
      <c r="AG83" s="84"/>
      <c r="AI83" s="84"/>
      <c r="AJ83" s="84"/>
    </row>
    <row r="84" spans="2:36" ht="25.5" hidden="1" x14ac:dyDescent="0.25">
      <c r="B84" s="104" t="s">
        <v>118</v>
      </c>
      <c r="C84" s="106" t="s">
        <v>83</v>
      </c>
      <c r="D84" s="106" t="s">
        <v>216</v>
      </c>
      <c r="E84" s="79">
        <v>238</v>
      </c>
      <c r="F84" s="79">
        <v>10626</v>
      </c>
      <c r="G84" s="79">
        <v>28003</v>
      </c>
      <c r="H84" s="79">
        <v>5570</v>
      </c>
      <c r="I84" s="79">
        <v>2611</v>
      </c>
      <c r="J84" s="79">
        <v>2767</v>
      </c>
      <c r="K84" s="79">
        <v>13967</v>
      </c>
      <c r="L84" s="79">
        <v>15051</v>
      </c>
      <c r="M84" s="79">
        <v>9359</v>
      </c>
      <c r="N84" s="79">
        <v>4204</v>
      </c>
      <c r="O84" s="79">
        <v>2172</v>
      </c>
      <c r="P84" s="79">
        <v>18385</v>
      </c>
      <c r="Q84" s="79">
        <v>2789</v>
      </c>
      <c r="R84" s="79">
        <v>13661</v>
      </c>
      <c r="S84" s="79">
        <v>741</v>
      </c>
      <c r="T84" s="79">
        <v>7967</v>
      </c>
      <c r="U84" s="79">
        <v>1343</v>
      </c>
      <c r="V84" s="79">
        <v>3608</v>
      </c>
      <c r="W84" s="79">
        <v>9741</v>
      </c>
      <c r="X84" s="79">
        <v>4343</v>
      </c>
      <c r="Y84" s="79">
        <v>44437</v>
      </c>
      <c r="Z84" s="79">
        <v>34396</v>
      </c>
      <c r="AA84" s="79">
        <v>34120</v>
      </c>
      <c r="AB84" s="79">
        <v>30109</v>
      </c>
      <c r="AC84" s="79">
        <v>14084</v>
      </c>
      <c r="AD84" s="79">
        <v>157146</v>
      </c>
      <c r="AF84" s="84"/>
      <c r="AG84" s="84"/>
      <c r="AI84" s="84"/>
      <c r="AJ84" s="84"/>
    </row>
    <row r="85" spans="2:36" ht="25.5" hidden="1" x14ac:dyDescent="0.25">
      <c r="B85" s="104" t="s">
        <v>119</v>
      </c>
      <c r="C85" s="106" t="s">
        <v>83</v>
      </c>
      <c r="D85" s="106" t="s">
        <v>216</v>
      </c>
      <c r="E85" s="79">
        <v>1220</v>
      </c>
      <c r="F85" s="79">
        <v>20628</v>
      </c>
      <c r="G85" s="79">
        <v>43909</v>
      </c>
      <c r="H85" s="79">
        <v>11478</v>
      </c>
      <c r="I85" s="79">
        <v>8579</v>
      </c>
      <c r="J85" s="79">
        <v>6143</v>
      </c>
      <c r="K85" s="79">
        <v>24125</v>
      </c>
      <c r="L85" s="79">
        <v>24014</v>
      </c>
      <c r="M85" s="79">
        <v>22288</v>
      </c>
      <c r="N85" s="79">
        <v>7667</v>
      </c>
      <c r="O85" s="79">
        <v>4284</v>
      </c>
      <c r="P85" s="79">
        <v>32245</v>
      </c>
      <c r="Q85" s="79">
        <v>7428</v>
      </c>
      <c r="R85" s="79">
        <v>26836</v>
      </c>
      <c r="S85" s="79">
        <v>1498</v>
      </c>
      <c r="T85" s="79">
        <v>16532</v>
      </c>
      <c r="U85" s="79">
        <v>2366</v>
      </c>
      <c r="V85" s="79">
        <v>8606</v>
      </c>
      <c r="W85" s="79">
        <v>17323</v>
      </c>
      <c r="X85" s="79">
        <v>9862</v>
      </c>
      <c r="Y85" s="79">
        <v>77235</v>
      </c>
      <c r="Z85" s="79">
        <v>62861</v>
      </c>
      <c r="AA85" s="79">
        <v>66484</v>
      </c>
      <c r="AB85" s="79">
        <v>63266</v>
      </c>
      <c r="AC85" s="79">
        <v>27185</v>
      </c>
      <c r="AD85" s="79">
        <v>297031</v>
      </c>
      <c r="AF85" s="84"/>
      <c r="AG85" s="84"/>
      <c r="AI85" s="84"/>
      <c r="AJ85" s="84"/>
    </row>
    <row r="86" spans="2:36" ht="25.5" hidden="1" x14ac:dyDescent="0.25">
      <c r="B86" s="104" t="s">
        <v>120</v>
      </c>
      <c r="C86" s="106" t="s">
        <v>83</v>
      </c>
      <c r="D86" s="106" t="s">
        <v>216</v>
      </c>
      <c r="E86" s="79">
        <v>191</v>
      </c>
      <c r="F86" s="79">
        <v>7168</v>
      </c>
      <c r="G86" s="79">
        <v>22779</v>
      </c>
      <c r="H86" s="79">
        <v>2445</v>
      </c>
      <c r="I86" s="79">
        <v>1804</v>
      </c>
      <c r="J86" s="79">
        <v>2015</v>
      </c>
      <c r="K86" s="79">
        <v>8054</v>
      </c>
      <c r="L86" s="79">
        <v>7389</v>
      </c>
      <c r="M86" s="79">
        <v>6429</v>
      </c>
      <c r="N86" s="79">
        <v>2333</v>
      </c>
      <c r="O86" s="79">
        <v>1417</v>
      </c>
      <c r="P86" s="79">
        <v>17410</v>
      </c>
      <c r="Q86" s="79">
        <v>2123</v>
      </c>
      <c r="R86" s="79">
        <v>8057</v>
      </c>
      <c r="S86" s="79">
        <v>353</v>
      </c>
      <c r="T86" s="79">
        <v>4294</v>
      </c>
      <c r="U86" s="79">
        <v>671</v>
      </c>
      <c r="V86" s="79">
        <v>2295</v>
      </c>
      <c r="W86" s="79">
        <v>6090</v>
      </c>
      <c r="X86" s="79">
        <v>2306</v>
      </c>
      <c r="Y86" s="79">
        <v>32583</v>
      </c>
      <c r="Z86" s="79">
        <v>19262</v>
      </c>
      <c r="AA86" s="79">
        <v>27589</v>
      </c>
      <c r="AB86" s="79">
        <v>17793</v>
      </c>
      <c r="AC86" s="79">
        <v>8396</v>
      </c>
      <c r="AD86" s="79">
        <v>105623</v>
      </c>
      <c r="AF86" s="84"/>
      <c r="AG86" s="84"/>
      <c r="AI86" s="84"/>
      <c r="AJ86" s="84"/>
    </row>
    <row r="87" spans="2:36" ht="25.5" hidden="1" x14ac:dyDescent="0.25">
      <c r="B87" s="104" t="s">
        <v>121</v>
      </c>
      <c r="C87" s="106" t="s">
        <v>83</v>
      </c>
      <c r="D87" s="106" t="s">
        <v>216</v>
      </c>
      <c r="E87" s="79">
        <v>167</v>
      </c>
      <c r="F87" s="79">
        <v>7863</v>
      </c>
      <c r="G87" s="79">
        <v>19605</v>
      </c>
      <c r="H87" s="79">
        <v>2837</v>
      </c>
      <c r="I87" s="79">
        <v>1349</v>
      </c>
      <c r="J87" s="79">
        <v>1741</v>
      </c>
      <c r="K87" s="79">
        <v>8227</v>
      </c>
      <c r="L87" s="79">
        <v>7191</v>
      </c>
      <c r="M87" s="79">
        <v>6351</v>
      </c>
      <c r="N87" s="79">
        <v>2466</v>
      </c>
      <c r="O87" s="79">
        <v>1480</v>
      </c>
      <c r="P87" s="79">
        <v>11477</v>
      </c>
      <c r="Q87" s="79">
        <v>1873</v>
      </c>
      <c r="R87" s="79">
        <v>7642</v>
      </c>
      <c r="S87" s="79">
        <v>413</v>
      </c>
      <c r="T87" s="79">
        <v>4276</v>
      </c>
      <c r="U87" s="79">
        <v>601</v>
      </c>
      <c r="V87" s="79">
        <v>2150</v>
      </c>
      <c r="W87" s="79">
        <v>5411</v>
      </c>
      <c r="X87" s="79">
        <v>1575</v>
      </c>
      <c r="Y87" s="79">
        <v>30472</v>
      </c>
      <c r="Z87" s="79">
        <v>18508</v>
      </c>
      <c r="AA87" s="79">
        <v>21774</v>
      </c>
      <c r="AB87" s="79">
        <v>16955</v>
      </c>
      <c r="AC87" s="79">
        <v>6986</v>
      </c>
      <c r="AD87" s="79">
        <v>94695</v>
      </c>
      <c r="AF87" s="84"/>
      <c r="AG87" s="84"/>
      <c r="AI87" s="84"/>
      <c r="AJ87" s="84"/>
    </row>
    <row r="88" spans="2:36" ht="25.5" hidden="1" x14ac:dyDescent="0.25">
      <c r="B88" s="104" t="s">
        <v>122</v>
      </c>
      <c r="C88" s="106" t="s">
        <v>83</v>
      </c>
      <c r="D88" s="106" t="s">
        <v>216</v>
      </c>
      <c r="E88" s="79">
        <v>496</v>
      </c>
      <c r="F88" s="79">
        <v>25131</v>
      </c>
      <c r="G88" s="79">
        <v>63250</v>
      </c>
      <c r="H88" s="79">
        <v>7035</v>
      </c>
      <c r="I88" s="79">
        <v>3838</v>
      </c>
      <c r="J88" s="79">
        <v>4151</v>
      </c>
      <c r="K88" s="79">
        <v>26559</v>
      </c>
      <c r="L88" s="79">
        <v>24652</v>
      </c>
      <c r="M88" s="79">
        <v>20236</v>
      </c>
      <c r="N88" s="79">
        <v>5909</v>
      </c>
      <c r="O88" s="79">
        <v>2757</v>
      </c>
      <c r="P88" s="79">
        <v>22044</v>
      </c>
      <c r="Q88" s="79">
        <v>2269</v>
      </c>
      <c r="R88" s="79">
        <v>7588</v>
      </c>
      <c r="S88" s="79">
        <v>338</v>
      </c>
      <c r="T88" s="79">
        <v>4080</v>
      </c>
      <c r="U88" s="79">
        <v>302</v>
      </c>
      <c r="V88" s="79">
        <v>1238</v>
      </c>
      <c r="W88" s="79">
        <v>3857</v>
      </c>
      <c r="X88" s="79">
        <v>2064</v>
      </c>
      <c r="Y88" s="79">
        <v>95912</v>
      </c>
      <c r="Z88" s="79">
        <v>59200</v>
      </c>
      <c r="AA88" s="79">
        <v>50946</v>
      </c>
      <c r="AB88" s="79">
        <v>15815</v>
      </c>
      <c r="AC88" s="79">
        <v>5921</v>
      </c>
      <c r="AD88" s="79">
        <v>227794</v>
      </c>
      <c r="AF88" s="84"/>
      <c r="AG88" s="84"/>
      <c r="AI88" s="84"/>
      <c r="AJ88" s="84"/>
    </row>
    <row r="89" spans="2:36" ht="25.5" hidden="1" x14ac:dyDescent="0.25">
      <c r="B89" s="104" t="s">
        <v>123</v>
      </c>
      <c r="C89" s="106" t="s">
        <v>83</v>
      </c>
      <c r="D89" s="106" t="s">
        <v>216</v>
      </c>
      <c r="E89" s="79">
        <v>288</v>
      </c>
      <c r="F89" s="79">
        <v>13777</v>
      </c>
      <c r="G89" s="79">
        <v>40223</v>
      </c>
      <c r="H89" s="79">
        <v>4071</v>
      </c>
      <c r="I89" s="79">
        <v>3067</v>
      </c>
      <c r="J89" s="79">
        <v>3340</v>
      </c>
      <c r="K89" s="79">
        <v>14298</v>
      </c>
      <c r="L89" s="79">
        <v>13793</v>
      </c>
      <c r="M89" s="79">
        <v>9615</v>
      </c>
      <c r="N89" s="79">
        <v>4345</v>
      </c>
      <c r="O89" s="79">
        <v>2201</v>
      </c>
      <c r="P89" s="79">
        <v>18310</v>
      </c>
      <c r="Q89" s="79">
        <v>3060</v>
      </c>
      <c r="R89" s="79">
        <v>10122</v>
      </c>
      <c r="S89" s="79">
        <v>671</v>
      </c>
      <c r="T89" s="79">
        <v>6633</v>
      </c>
      <c r="U89" s="79">
        <v>1003</v>
      </c>
      <c r="V89" s="79">
        <v>3030</v>
      </c>
      <c r="W89" s="79">
        <v>7367</v>
      </c>
      <c r="X89" s="79">
        <v>2621</v>
      </c>
      <c r="Y89" s="79">
        <v>58359</v>
      </c>
      <c r="Z89" s="79">
        <v>34498</v>
      </c>
      <c r="AA89" s="79">
        <v>34471</v>
      </c>
      <c r="AB89" s="79">
        <v>24519</v>
      </c>
      <c r="AC89" s="79">
        <v>9988</v>
      </c>
      <c r="AD89" s="79">
        <v>161835</v>
      </c>
      <c r="AF89" s="84"/>
      <c r="AG89" s="84"/>
      <c r="AI89" s="84"/>
      <c r="AJ89" s="84"/>
    </row>
    <row r="90" spans="2:36" ht="25.5" hidden="1" x14ac:dyDescent="0.25">
      <c r="B90" s="104" t="s">
        <v>124</v>
      </c>
      <c r="C90" s="106" t="s">
        <v>83</v>
      </c>
      <c r="D90" s="106" t="s">
        <v>216</v>
      </c>
      <c r="E90" s="79">
        <v>310</v>
      </c>
      <c r="F90" s="79">
        <v>9049</v>
      </c>
      <c r="G90" s="79">
        <v>24923</v>
      </c>
      <c r="H90" s="79">
        <v>3506</v>
      </c>
      <c r="I90" s="79">
        <v>1874</v>
      </c>
      <c r="J90" s="79">
        <v>1853</v>
      </c>
      <c r="K90" s="79">
        <v>8395</v>
      </c>
      <c r="L90" s="79">
        <v>8214</v>
      </c>
      <c r="M90" s="79">
        <v>8699</v>
      </c>
      <c r="N90" s="79">
        <v>2614</v>
      </c>
      <c r="O90" s="79">
        <v>1561</v>
      </c>
      <c r="P90" s="79">
        <v>22573</v>
      </c>
      <c r="Q90" s="79">
        <v>2724</v>
      </c>
      <c r="R90" s="79">
        <v>10213</v>
      </c>
      <c r="S90" s="79">
        <v>511</v>
      </c>
      <c r="T90" s="79">
        <v>6059</v>
      </c>
      <c r="U90" s="79">
        <v>891</v>
      </c>
      <c r="V90" s="79">
        <v>2629</v>
      </c>
      <c r="W90" s="79">
        <v>7693</v>
      </c>
      <c r="X90" s="79">
        <v>3214</v>
      </c>
      <c r="Y90" s="79">
        <v>37788</v>
      </c>
      <c r="Z90" s="79">
        <v>20336</v>
      </c>
      <c r="AA90" s="79">
        <v>35447</v>
      </c>
      <c r="AB90" s="79">
        <v>23027</v>
      </c>
      <c r="AC90" s="79">
        <v>10907</v>
      </c>
      <c r="AD90" s="79">
        <v>127505</v>
      </c>
      <c r="AF90" s="84"/>
      <c r="AG90" s="84"/>
      <c r="AI90" s="84"/>
      <c r="AJ90" s="84"/>
    </row>
    <row r="91" spans="2:36" ht="25.5" hidden="1" x14ac:dyDescent="0.25">
      <c r="B91" s="104" t="s">
        <v>125</v>
      </c>
      <c r="C91" s="106" t="s">
        <v>83</v>
      </c>
      <c r="D91" s="106" t="s">
        <v>216</v>
      </c>
      <c r="E91" s="79">
        <v>0</v>
      </c>
      <c r="F91" s="79">
        <v>4</v>
      </c>
      <c r="G91" s="79">
        <v>33</v>
      </c>
      <c r="H91" s="79">
        <v>4</v>
      </c>
      <c r="I91" s="79">
        <v>1</v>
      </c>
      <c r="J91" s="79">
        <v>3</v>
      </c>
      <c r="K91" s="79">
        <v>4</v>
      </c>
      <c r="L91" s="79">
        <v>1</v>
      </c>
      <c r="M91" s="79">
        <v>3</v>
      </c>
      <c r="N91" s="79">
        <v>0</v>
      </c>
      <c r="O91" s="79">
        <v>2</v>
      </c>
      <c r="P91" s="79">
        <v>32</v>
      </c>
      <c r="Q91" s="79">
        <v>2</v>
      </c>
      <c r="R91" s="79">
        <v>12</v>
      </c>
      <c r="S91" s="79">
        <v>1</v>
      </c>
      <c r="T91" s="79">
        <v>4</v>
      </c>
      <c r="U91" s="79">
        <v>1</v>
      </c>
      <c r="V91" s="79">
        <v>2</v>
      </c>
      <c r="W91" s="79">
        <v>9</v>
      </c>
      <c r="X91" s="79">
        <v>2</v>
      </c>
      <c r="Y91" s="79">
        <v>41</v>
      </c>
      <c r="Z91" s="79">
        <v>9</v>
      </c>
      <c r="AA91" s="79">
        <v>37</v>
      </c>
      <c r="AB91" s="79">
        <v>22</v>
      </c>
      <c r="AC91" s="79">
        <v>11</v>
      </c>
      <c r="AD91" s="79">
        <v>120</v>
      </c>
      <c r="AF91" s="84"/>
      <c r="AG91" s="84"/>
      <c r="AI91" s="84"/>
      <c r="AJ91" s="84"/>
    </row>
    <row r="92" spans="2:36" ht="25.5" hidden="1" x14ac:dyDescent="0.25">
      <c r="B92" s="104" t="s">
        <v>126</v>
      </c>
      <c r="C92" s="106" t="s">
        <v>83</v>
      </c>
      <c r="D92" s="106" t="s">
        <v>216</v>
      </c>
      <c r="E92" s="79">
        <v>43</v>
      </c>
      <c r="F92" s="79">
        <v>1427</v>
      </c>
      <c r="G92" s="79">
        <v>3302</v>
      </c>
      <c r="H92" s="79">
        <v>466</v>
      </c>
      <c r="I92" s="79">
        <v>462</v>
      </c>
      <c r="J92" s="79">
        <v>284</v>
      </c>
      <c r="K92" s="79">
        <v>1497</v>
      </c>
      <c r="L92" s="79">
        <v>1209</v>
      </c>
      <c r="M92" s="79">
        <v>1091</v>
      </c>
      <c r="N92" s="79">
        <v>358</v>
      </c>
      <c r="O92" s="79">
        <v>292</v>
      </c>
      <c r="P92" s="79">
        <v>2176</v>
      </c>
      <c r="Q92" s="79">
        <v>421</v>
      </c>
      <c r="R92" s="79">
        <v>1926</v>
      </c>
      <c r="S92" s="79">
        <v>88</v>
      </c>
      <c r="T92" s="79">
        <v>1073</v>
      </c>
      <c r="U92" s="79">
        <v>258</v>
      </c>
      <c r="V92" s="79">
        <v>608</v>
      </c>
      <c r="W92" s="79">
        <v>1968</v>
      </c>
      <c r="X92" s="79">
        <v>487</v>
      </c>
      <c r="Y92" s="79">
        <v>5238</v>
      </c>
      <c r="Z92" s="79">
        <v>3452</v>
      </c>
      <c r="AA92" s="79">
        <v>3917</v>
      </c>
      <c r="AB92" s="79">
        <v>4374</v>
      </c>
      <c r="AC92" s="79">
        <v>2455</v>
      </c>
      <c r="AD92" s="79">
        <v>19436</v>
      </c>
      <c r="AF92" s="84"/>
      <c r="AG92" s="84"/>
      <c r="AI92" s="84"/>
      <c r="AJ92" s="84"/>
    </row>
    <row r="93" spans="2:36" ht="25.5" hidden="1" x14ac:dyDescent="0.25">
      <c r="B93" s="104" t="s">
        <v>127</v>
      </c>
      <c r="C93" s="106" t="s">
        <v>83</v>
      </c>
      <c r="D93" s="106" t="s">
        <v>216</v>
      </c>
      <c r="E93" s="79">
        <v>38</v>
      </c>
      <c r="F93" s="79">
        <v>1358</v>
      </c>
      <c r="G93" s="79">
        <v>4370</v>
      </c>
      <c r="H93" s="79">
        <v>540</v>
      </c>
      <c r="I93" s="79">
        <v>209</v>
      </c>
      <c r="J93" s="79">
        <v>331</v>
      </c>
      <c r="K93" s="79">
        <v>1321</v>
      </c>
      <c r="L93" s="79">
        <v>1521</v>
      </c>
      <c r="M93" s="79">
        <v>850</v>
      </c>
      <c r="N93" s="79">
        <v>455</v>
      </c>
      <c r="O93" s="79">
        <v>246</v>
      </c>
      <c r="P93" s="79">
        <v>2746</v>
      </c>
      <c r="Q93" s="79">
        <v>421</v>
      </c>
      <c r="R93" s="79">
        <v>2842</v>
      </c>
      <c r="S93" s="79">
        <v>102</v>
      </c>
      <c r="T93" s="79">
        <v>1481</v>
      </c>
      <c r="U93" s="79">
        <v>194</v>
      </c>
      <c r="V93" s="79">
        <v>677</v>
      </c>
      <c r="W93" s="79">
        <v>2633</v>
      </c>
      <c r="X93" s="79">
        <v>506</v>
      </c>
      <c r="Y93" s="79">
        <v>6306</v>
      </c>
      <c r="Z93" s="79">
        <v>3382</v>
      </c>
      <c r="AA93" s="79">
        <v>4297</v>
      </c>
      <c r="AB93" s="79">
        <v>5717</v>
      </c>
      <c r="AC93" s="79">
        <v>3139</v>
      </c>
      <c r="AD93" s="79">
        <v>22841</v>
      </c>
      <c r="AF93" s="84"/>
      <c r="AG93" s="84"/>
      <c r="AI93" s="84"/>
      <c r="AJ93" s="84"/>
    </row>
    <row r="94" spans="2:36" ht="25.5" hidden="1" x14ac:dyDescent="0.25">
      <c r="B94" s="104" t="s">
        <v>128</v>
      </c>
      <c r="C94" s="106" t="s">
        <v>83</v>
      </c>
      <c r="D94" s="106" t="s">
        <v>216</v>
      </c>
      <c r="E94" s="79">
        <v>139</v>
      </c>
      <c r="F94" s="79">
        <v>3291</v>
      </c>
      <c r="G94" s="79">
        <v>8043</v>
      </c>
      <c r="H94" s="79">
        <v>1775</v>
      </c>
      <c r="I94" s="79">
        <v>759</v>
      </c>
      <c r="J94" s="79">
        <v>903</v>
      </c>
      <c r="K94" s="79">
        <v>3505</v>
      </c>
      <c r="L94" s="79">
        <v>5038</v>
      </c>
      <c r="M94" s="79">
        <v>4203</v>
      </c>
      <c r="N94" s="79">
        <v>1793</v>
      </c>
      <c r="O94" s="79">
        <v>717</v>
      </c>
      <c r="P94" s="79">
        <v>6595</v>
      </c>
      <c r="Q94" s="79">
        <v>1491</v>
      </c>
      <c r="R94" s="79">
        <v>5214</v>
      </c>
      <c r="S94" s="79">
        <v>252</v>
      </c>
      <c r="T94" s="79">
        <v>2990</v>
      </c>
      <c r="U94" s="79">
        <v>488</v>
      </c>
      <c r="V94" s="79">
        <v>1408</v>
      </c>
      <c r="W94" s="79">
        <v>3738</v>
      </c>
      <c r="X94" s="79">
        <v>1141</v>
      </c>
      <c r="Y94" s="79">
        <v>13248</v>
      </c>
      <c r="Z94" s="79">
        <v>10205</v>
      </c>
      <c r="AA94" s="79">
        <v>13308</v>
      </c>
      <c r="AB94" s="79">
        <v>11843</v>
      </c>
      <c r="AC94" s="79">
        <v>4879</v>
      </c>
      <c r="AD94" s="79">
        <v>53483</v>
      </c>
      <c r="AF94" s="84"/>
      <c r="AG94" s="84"/>
      <c r="AI94" s="84"/>
      <c r="AJ94" s="84"/>
    </row>
    <row r="95" spans="2:36" ht="25.5" hidden="1" x14ac:dyDescent="0.25">
      <c r="B95" s="104" t="s">
        <v>129</v>
      </c>
      <c r="C95" s="106" t="s">
        <v>83</v>
      </c>
      <c r="D95" s="106" t="s">
        <v>216</v>
      </c>
      <c r="E95" s="79">
        <v>178</v>
      </c>
      <c r="F95" s="79">
        <v>7861</v>
      </c>
      <c r="G95" s="79">
        <v>18456</v>
      </c>
      <c r="H95" s="79">
        <v>2867</v>
      </c>
      <c r="I95" s="79">
        <v>1503</v>
      </c>
      <c r="J95" s="79">
        <v>1859</v>
      </c>
      <c r="K95" s="79">
        <v>8254</v>
      </c>
      <c r="L95" s="79">
        <v>8415</v>
      </c>
      <c r="M95" s="79">
        <v>7638</v>
      </c>
      <c r="N95" s="79">
        <v>3148</v>
      </c>
      <c r="O95" s="79">
        <v>1702</v>
      </c>
      <c r="P95" s="79">
        <v>15670</v>
      </c>
      <c r="Q95" s="79">
        <v>2829</v>
      </c>
      <c r="R95" s="79">
        <v>12253</v>
      </c>
      <c r="S95" s="79">
        <v>600</v>
      </c>
      <c r="T95" s="79">
        <v>7778</v>
      </c>
      <c r="U95" s="79">
        <v>1036</v>
      </c>
      <c r="V95" s="79">
        <v>3593</v>
      </c>
      <c r="W95" s="79">
        <v>8679</v>
      </c>
      <c r="X95" s="79">
        <v>2619</v>
      </c>
      <c r="Y95" s="79">
        <v>29362</v>
      </c>
      <c r="Z95" s="79">
        <v>20031</v>
      </c>
      <c r="AA95" s="79">
        <v>28158</v>
      </c>
      <c r="AB95" s="79">
        <v>28089</v>
      </c>
      <c r="AC95" s="79">
        <v>11298</v>
      </c>
      <c r="AD95" s="79">
        <v>116938</v>
      </c>
      <c r="AF95" s="84"/>
      <c r="AG95" s="84"/>
      <c r="AI95" s="84"/>
      <c r="AJ95" s="84"/>
    </row>
    <row r="96" spans="2:36" ht="25.5" hidden="1" x14ac:dyDescent="0.25">
      <c r="B96" s="104" t="s">
        <v>130</v>
      </c>
      <c r="C96" s="106" t="s">
        <v>83</v>
      </c>
      <c r="D96" s="106" t="s">
        <v>216</v>
      </c>
      <c r="E96" s="79">
        <v>0</v>
      </c>
      <c r="F96" s="79">
        <v>0</v>
      </c>
      <c r="G96" s="79">
        <v>1</v>
      </c>
      <c r="H96" s="79">
        <v>1</v>
      </c>
      <c r="I96" s="79">
        <v>0</v>
      </c>
      <c r="J96" s="79">
        <v>0</v>
      </c>
      <c r="K96" s="79">
        <v>0</v>
      </c>
      <c r="L96" s="79">
        <v>2</v>
      </c>
      <c r="M96" s="79">
        <v>0</v>
      </c>
      <c r="N96" s="79">
        <v>1</v>
      </c>
      <c r="O96" s="79">
        <v>1</v>
      </c>
      <c r="P96" s="79">
        <v>1</v>
      </c>
      <c r="Q96" s="79">
        <v>0</v>
      </c>
      <c r="R96" s="79">
        <v>0</v>
      </c>
      <c r="S96" s="79">
        <v>0</v>
      </c>
      <c r="T96" s="79">
        <v>1</v>
      </c>
      <c r="U96" s="79">
        <v>0</v>
      </c>
      <c r="V96" s="79">
        <v>1</v>
      </c>
      <c r="W96" s="79">
        <v>2</v>
      </c>
      <c r="X96" s="79">
        <v>1</v>
      </c>
      <c r="Y96" s="79">
        <v>2</v>
      </c>
      <c r="Z96" s="79">
        <v>2</v>
      </c>
      <c r="AA96" s="79">
        <v>3</v>
      </c>
      <c r="AB96" s="79">
        <v>2</v>
      </c>
      <c r="AC96" s="79">
        <v>3</v>
      </c>
      <c r="AD96" s="79">
        <v>12</v>
      </c>
      <c r="AF96" s="84"/>
      <c r="AG96" s="84"/>
      <c r="AI96" s="84"/>
      <c r="AJ96" s="84"/>
    </row>
    <row r="97" spans="2:36" ht="25.5" hidden="1" x14ac:dyDescent="0.25">
      <c r="B97" s="104" t="s">
        <v>131</v>
      </c>
      <c r="C97" s="106" t="s">
        <v>83</v>
      </c>
      <c r="D97" s="106" t="s">
        <v>216</v>
      </c>
      <c r="E97" s="79">
        <v>0</v>
      </c>
      <c r="F97" s="79">
        <v>0</v>
      </c>
      <c r="G97" s="79">
        <v>0</v>
      </c>
      <c r="H97" s="79">
        <v>0</v>
      </c>
      <c r="I97" s="79">
        <v>0</v>
      </c>
      <c r="J97" s="79">
        <v>0</v>
      </c>
      <c r="K97" s="79">
        <v>0</v>
      </c>
      <c r="L97" s="79">
        <v>0</v>
      </c>
      <c r="M97" s="79">
        <v>2</v>
      </c>
      <c r="N97" s="79">
        <v>0</v>
      </c>
      <c r="O97" s="79">
        <v>0</v>
      </c>
      <c r="P97" s="79">
        <v>4</v>
      </c>
      <c r="Q97" s="79">
        <v>0</v>
      </c>
      <c r="R97" s="79">
        <v>0</v>
      </c>
      <c r="S97" s="79">
        <v>0</v>
      </c>
      <c r="T97" s="79">
        <v>0</v>
      </c>
      <c r="U97" s="79">
        <v>0</v>
      </c>
      <c r="V97" s="79">
        <v>0</v>
      </c>
      <c r="W97" s="79">
        <v>1</v>
      </c>
      <c r="X97" s="79">
        <v>0</v>
      </c>
      <c r="Y97" s="79">
        <v>0</v>
      </c>
      <c r="Z97" s="79">
        <v>0</v>
      </c>
      <c r="AA97" s="79">
        <v>6</v>
      </c>
      <c r="AB97" s="79">
        <v>0</v>
      </c>
      <c r="AC97" s="79">
        <v>1</v>
      </c>
      <c r="AD97" s="79">
        <v>7</v>
      </c>
      <c r="AF97" s="84"/>
      <c r="AG97" s="84"/>
      <c r="AI97" s="84"/>
      <c r="AJ97" s="84"/>
    </row>
    <row r="98" spans="2:36" ht="25.5" hidden="1" x14ac:dyDescent="0.25">
      <c r="B98" s="104" t="s">
        <v>132</v>
      </c>
      <c r="C98" s="106" t="s">
        <v>83</v>
      </c>
      <c r="D98" s="106" t="s">
        <v>216</v>
      </c>
      <c r="E98" s="79">
        <v>974</v>
      </c>
      <c r="F98" s="79">
        <v>15352</v>
      </c>
      <c r="G98" s="79">
        <v>45347</v>
      </c>
      <c r="H98" s="79">
        <v>6806</v>
      </c>
      <c r="I98" s="79">
        <v>3179</v>
      </c>
      <c r="J98" s="79">
        <v>2117</v>
      </c>
      <c r="K98" s="79">
        <v>13665</v>
      </c>
      <c r="L98" s="79">
        <v>12746</v>
      </c>
      <c r="M98" s="79">
        <v>14234</v>
      </c>
      <c r="N98" s="79">
        <v>5995</v>
      </c>
      <c r="O98" s="79">
        <v>4656</v>
      </c>
      <c r="P98" s="79">
        <v>52813</v>
      </c>
      <c r="Q98" s="79">
        <v>7705</v>
      </c>
      <c r="R98" s="79">
        <v>35350</v>
      </c>
      <c r="S98" s="79">
        <v>1637</v>
      </c>
      <c r="T98" s="79">
        <v>20278</v>
      </c>
      <c r="U98" s="79">
        <v>2639</v>
      </c>
      <c r="V98" s="79">
        <v>11662</v>
      </c>
      <c r="W98" s="79">
        <v>40294</v>
      </c>
      <c r="X98" s="79">
        <v>9276</v>
      </c>
      <c r="Y98" s="79">
        <v>68479</v>
      </c>
      <c r="Z98" s="79">
        <v>31707</v>
      </c>
      <c r="AA98" s="79">
        <v>77698</v>
      </c>
      <c r="AB98" s="79">
        <v>79271</v>
      </c>
      <c r="AC98" s="79">
        <v>49570</v>
      </c>
      <c r="AD98" s="79">
        <v>306725</v>
      </c>
      <c r="AF98" s="84"/>
      <c r="AG98" s="84"/>
      <c r="AI98" s="84"/>
      <c r="AJ98" s="84"/>
    </row>
    <row r="99" spans="2:36" hidden="1" x14ac:dyDescent="0.25">
      <c r="B99" s="107" t="s">
        <v>86</v>
      </c>
      <c r="C99" s="108" t="s">
        <v>83</v>
      </c>
      <c r="D99" s="108" t="s">
        <v>216</v>
      </c>
      <c r="E99" s="99">
        <v>10458</v>
      </c>
      <c r="F99" s="99">
        <v>350297</v>
      </c>
      <c r="G99" s="99">
        <v>778475</v>
      </c>
      <c r="H99" s="99">
        <v>127878</v>
      </c>
      <c r="I99" s="99">
        <v>90377</v>
      </c>
      <c r="J99" s="99">
        <v>82642</v>
      </c>
      <c r="K99" s="99">
        <v>397381</v>
      </c>
      <c r="L99" s="99">
        <v>373129</v>
      </c>
      <c r="M99" s="99">
        <v>319490</v>
      </c>
      <c r="N99" s="99">
        <v>134850</v>
      </c>
      <c r="O99" s="99">
        <v>71790</v>
      </c>
      <c r="P99" s="99">
        <v>491676</v>
      </c>
      <c r="Q99" s="99">
        <v>110614</v>
      </c>
      <c r="R99" s="99">
        <v>434209</v>
      </c>
      <c r="S99" s="99">
        <v>25039</v>
      </c>
      <c r="T99" s="99">
        <v>292712</v>
      </c>
      <c r="U99" s="99">
        <v>43858</v>
      </c>
      <c r="V99" s="99">
        <v>138118</v>
      </c>
      <c r="W99" s="99">
        <v>348849</v>
      </c>
      <c r="X99" s="99">
        <v>129834</v>
      </c>
      <c r="Y99" s="99">
        <v>1267108</v>
      </c>
      <c r="Z99" s="99">
        <v>943529</v>
      </c>
      <c r="AA99" s="99">
        <v>1017806</v>
      </c>
      <c r="AB99" s="99">
        <v>1044550</v>
      </c>
      <c r="AC99" s="99">
        <v>478683</v>
      </c>
      <c r="AD99" s="99">
        <v>4751676</v>
      </c>
      <c r="AF99" s="84"/>
      <c r="AG99" s="84"/>
      <c r="AI99" s="84"/>
      <c r="AJ99" s="84"/>
    </row>
    <row r="100" spans="2:36" hidden="1" x14ac:dyDescent="0.25">
      <c r="B100" s="94"/>
      <c r="C100" s="94"/>
      <c r="D100" s="94"/>
      <c r="E100" s="94"/>
      <c r="F100" s="94"/>
      <c r="G100" s="94"/>
      <c r="H100" s="94"/>
      <c r="I100" s="94"/>
      <c r="J100" s="94"/>
      <c r="K100" s="94"/>
      <c r="L100" s="94"/>
      <c r="M100" s="94"/>
      <c r="N100" s="94"/>
      <c r="O100" s="94"/>
      <c r="P100" s="94"/>
      <c r="Q100" s="94"/>
      <c r="R100" s="94"/>
      <c r="S100" s="94"/>
      <c r="T100" s="94"/>
      <c r="U100" s="94"/>
      <c r="V100" s="94"/>
      <c r="W100" s="94"/>
      <c r="X100" s="94"/>
      <c r="Y100" s="94"/>
      <c r="Z100" s="94"/>
      <c r="AA100" s="94"/>
      <c r="AB100" s="94"/>
      <c r="AC100" s="94"/>
      <c r="AD100" s="94"/>
      <c r="AF100" s="84"/>
      <c r="AG100" s="84"/>
      <c r="AI100" s="84"/>
      <c r="AJ100" s="84"/>
    </row>
    <row r="101" spans="2:36" ht="25.5" hidden="1" x14ac:dyDescent="0.25">
      <c r="B101" s="104" t="s">
        <v>133</v>
      </c>
      <c r="C101" s="106" t="s">
        <v>83</v>
      </c>
      <c r="D101" s="106" t="s">
        <v>216</v>
      </c>
      <c r="E101" s="79">
        <v>1500</v>
      </c>
      <c r="F101" s="79">
        <v>56176</v>
      </c>
      <c r="G101" s="79">
        <v>48511</v>
      </c>
      <c r="H101" s="79">
        <v>10749</v>
      </c>
      <c r="I101" s="79">
        <v>28774</v>
      </c>
      <c r="J101" s="79">
        <v>15081</v>
      </c>
      <c r="K101" s="79">
        <v>70351</v>
      </c>
      <c r="L101" s="79">
        <v>61530</v>
      </c>
      <c r="M101" s="79">
        <v>40892</v>
      </c>
      <c r="N101" s="79">
        <v>29553</v>
      </c>
      <c r="O101" s="79">
        <v>17120</v>
      </c>
      <c r="P101" s="79">
        <v>44491</v>
      </c>
      <c r="Q101" s="79">
        <v>28129</v>
      </c>
      <c r="R101" s="79">
        <v>63437</v>
      </c>
      <c r="S101" s="79">
        <v>10259</v>
      </c>
      <c r="T101" s="79">
        <v>79060</v>
      </c>
      <c r="U101" s="79">
        <v>18079</v>
      </c>
      <c r="V101" s="79">
        <v>30467</v>
      </c>
      <c r="W101" s="79">
        <v>83105</v>
      </c>
      <c r="X101" s="79">
        <v>33894</v>
      </c>
      <c r="Y101" s="79">
        <v>116936</v>
      </c>
      <c r="Z101" s="79">
        <v>175736</v>
      </c>
      <c r="AA101" s="79">
        <v>132056</v>
      </c>
      <c r="AB101" s="79">
        <v>229431</v>
      </c>
      <c r="AC101" s="79">
        <v>116999</v>
      </c>
      <c r="AD101" s="79">
        <v>771158</v>
      </c>
      <c r="AF101" s="84"/>
      <c r="AG101" s="84"/>
      <c r="AI101" s="84"/>
      <c r="AJ101" s="84"/>
    </row>
    <row r="102" spans="2:36" ht="25.5" hidden="1" x14ac:dyDescent="0.25">
      <c r="B102" s="104" t="s">
        <v>134</v>
      </c>
      <c r="C102" s="106" t="s">
        <v>83</v>
      </c>
      <c r="D102" s="106" t="s">
        <v>216</v>
      </c>
      <c r="E102" s="79">
        <v>16</v>
      </c>
      <c r="F102" s="79">
        <v>263</v>
      </c>
      <c r="G102" s="79">
        <v>482</v>
      </c>
      <c r="H102" s="79">
        <v>109</v>
      </c>
      <c r="I102" s="79">
        <v>130</v>
      </c>
      <c r="J102" s="79">
        <v>85</v>
      </c>
      <c r="K102" s="79">
        <v>285</v>
      </c>
      <c r="L102" s="79">
        <v>229</v>
      </c>
      <c r="M102" s="79">
        <v>450</v>
      </c>
      <c r="N102" s="79">
        <v>116</v>
      </c>
      <c r="O102" s="79">
        <v>70</v>
      </c>
      <c r="P102" s="79">
        <v>425</v>
      </c>
      <c r="Q102" s="79">
        <v>108</v>
      </c>
      <c r="R102" s="79">
        <v>292</v>
      </c>
      <c r="S102" s="79">
        <v>18</v>
      </c>
      <c r="T102" s="79">
        <v>343</v>
      </c>
      <c r="U102" s="79">
        <v>64</v>
      </c>
      <c r="V102" s="79">
        <v>202</v>
      </c>
      <c r="W102" s="79">
        <v>560</v>
      </c>
      <c r="X102" s="79">
        <v>294</v>
      </c>
      <c r="Y102" s="79">
        <v>870</v>
      </c>
      <c r="Z102" s="79">
        <v>729</v>
      </c>
      <c r="AA102" s="79">
        <v>1061</v>
      </c>
      <c r="AB102" s="79">
        <v>1027</v>
      </c>
      <c r="AC102" s="79">
        <v>854</v>
      </c>
      <c r="AD102" s="79">
        <v>4541</v>
      </c>
      <c r="AF102" s="84"/>
      <c r="AG102" s="84"/>
      <c r="AI102" s="84"/>
      <c r="AJ102" s="84"/>
    </row>
    <row r="103" spans="2:36" ht="25.5" hidden="1" x14ac:dyDescent="0.25">
      <c r="B103" s="104" t="s">
        <v>135</v>
      </c>
      <c r="C103" s="106" t="s">
        <v>83</v>
      </c>
      <c r="D103" s="106" t="s">
        <v>216</v>
      </c>
      <c r="E103" s="79">
        <v>887</v>
      </c>
      <c r="F103" s="79">
        <v>44227</v>
      </c>
      <c r="G103" s="79">
        <v>115493</v>
      </c>
      <c r="H103" s="79">
        <v>12293</v>
      </c>
      <c r="I103" s="79">
        <v>8101</v>
      </c>
      <c r="J103" s="79">
        <v>11606</v>
      </c>
      <c r="K103" s="79">
        <v>61137</v>
      </c>
      <c r="L103" s="79">
        <v>52502</v>
      </c>
      <c r="M103" s="79">
        <v>55299</v>
      </c>
      <c r="N103" s="79">
        <v>23325</v>
      </c>
      <c r="O103" s="79">
        <v>9392</v>
      </c>
      <c r="P103" s="79">
        <v>37652</v>
      </c>
      <c r="Q103" s="79">
        <v>14282</v>
      </c>
      <c r="R103" s="79">
        <v>47597</v>
      </c>
      <c r="S103" s="79">
        <v>2528</v>
      </c>
      <c r="T103" s="79">
        <v>31142</v>
      </c>
      <c r="U103" s="79">
        <v>4675</v>
      </c>
      <c r="V103" s="79">
        <v>13684</v>
      </c>
      <c r="W103" s="79">
        <v>32776</v>
      </c>
      <c r="X103" s="79">
        <v>12057</v>
      </c>
      <c r="Y103" s="79">
        <v>172900</v>
      </c>
      <c r="Z103" s="79">
        <v>133346</v>
      </c>
      <c r="AA103" s="79">
        <v>125668</v>
      </c>
      <c r="AB103" s="79">
        <v>113908</v>
      </c>
      <c r="AC103" s="79">
        <v>44833</v>
      </c>
      <c r="AD103" s="79">
        <v>590655</v>
      </c>
      <c r="AF103" s="84"/>
      <c r="AG103" s="84"/>
      <c r="AI103" s="84"/>
      <c r="AJ103" s="84"/>
    </row>
    <row r="104" spans="2:36" ht="25.5" hidden="1" x14ac:dyDescent="0.25">
      <c r="B104" s="104" t="s">
        <v>136</v>
      </c>
      <c r="C104" s="106" t="s">
        <v>83</v>
      </c>
      <c r="D104" s="106" t="s">
        <v>216</v>
      </c>
      <c r="E104" s="81">
        <v>56</v>
      </c>
      <c r="F104" s="81">
        <v>944</v>
      </c>
      <c r="G104" s="81">
        <v>2061</v>
      </c>
      <c r="H104" s="81">
        <v>141</v>
      </c>
      <c r="I104" s="81">
        <v>978</v>
      </c>
      <c r="J104" s="81">
        <v>199</v>
      </c>
      <c r="K104" s="81">
        <v>758</v>
      </c>
      <c r="L104" s="81">
        <v>786</v>
      </c>
      <c r="M104" s="81">
        <v>504</v>
      </c>
      <c r="N104" s="81">
        <v>486</v>
      </c>
      <c r="O104" s="81">
        <v>235</v>
      </c>
      <c r="P104" s="81">
        <v>789</v>
      </c>
      <c r="Q104" s="81">
        <v>325</v>
      </c>
      <c r="R104" s="81">
        <v>478</v>
      </c>
      <c r="S104" s="81">
        <v>55</v>
      </c>
      <c r="T104" s="81">
        <v>632</v>
      </c>
      <c r="U104" s="81">
        <v>126</v>
      </c>
      <c r="V104" s="81">
        <v>238</v>
      </c>
      <c r="W104" s="81">
        <v>570</v>
      </c>
      <c r="X104" s="81">
        <v>97</v>
      </c>
      <c r="Y104" s="81">
        <v>3202</v>
      </c>
      <c r="Z104" s="81">
        <v>2721</v>
      </c>
      <c r="AA104" s="81">
        <v>2014</v>
      </c>
      <c r="AB104" s="81">
        <v>1854</v>
      </c>
      <c r="AC104" s="81">
        <v>667</v>
      </c>
      <c r="AD104" s="81">
        <v>10458</v>
      </c>
      <c r="AF104" s="84"/>
      <c r="AG104" s="84"/>
      <c r="AI104" s="84"/>
      <c r="AJ104" s="84"/>
    </row>
    <row r="105" spans="2:36" ht="25.5" hidden="1" x14ac:dyDescent="0.25">
      <c r="B105" s="104" t="s">
        <v>137</v>
      </c>
      <c r="C105" s="106" t="s">
        <v>83</v>
      </c>
      <c r="D105" s="106" t="s">
        <v>216</v>
      </c>
      <c r="E105" s="81">
        <v>21</v>
      </c>
      <c r="F105" s="81">
        <v>785</v>
      </c>
      <c r="G105" s="81">
        <v>1589</v>
      </c>
      <c r="H105" s="81">
        <v>297</v>
      </c>
      <c r="I105" s="81">
        <v>179</v>
      </c>
      <c r="J105" s="81">
        <v>193</v>
      </c>
      <c r="K105" s="81">
        <v>785</v>
      </c>
      <c r="L105" s="81">
        <v>637</v>
      </c>
      <c r="M105" s="81">
        <v>881</v>
      </c>
      <c r="N105" s="81">
        <v>312</v>
      </c>
      <c r="O105" s="81">
        <v>152</v>
      </c>
      <c r="P105" s="81">
        <v>1125</v>
      </c>
      <c r="Q105" s="81">
        <v>324</v>
      </c>
      <c r="R105" s="81">
        <v>1182</v>
      </c>
      <c r="S105" s="81">
        <v>62</v>
      </c>
      <c r="T105" s="81">
        <v>767</v>
      </c>
      <c r="U105" s="81">
        <v>115</v>
      </c>
      <c r="V105" s="81">
        <v>334</v>
      </c>
      <c r="W105" s="81">
        <v>1088</v>
      </c>
      <c r="X105" s="81">
        <v>345</v>
      </c>
      <c r="Y105" s="81">
        <v>2692</v>
      </c>
      <c r="Z105" s="81">
        <v>1794</v>
      </c>
      <c r="AA105" s="81">
        <v>2470</v>
      </c>
      <c r="AB105" s="81">
        <v>2784</v>
      </c>
      <c r="AC105" s="81">
        <v>1433</v>
      </c>
      <c r="AD105" s="81">
        <v>11173</v>
      </c>
      <c r="AF105" s="84"/>
      <c r="AG105" s="84"/>
      <c r="AI105" s="84"/>
      <c r="AJ105" s="84"/>
    </row>
    <row r="106" spans="2:36" ht="25.5" hidden="1" x14ac:dyDescent="0.25">
      <c r="B106" s="104" t="s">
        <v>138</v>
      </c>
      <c r="C106" s="106" t="s">
        <v>83</v>
      </c>
      <c r="D106" s="106" t="s">
        <v>216</v>
      </c>
      <c r="E106" s="81">
        <v>2744</v>
      </c>
      <c r="F106" s="81">
        <v>71161</v>
      </c>
      <c r="G106" s="81">
        <v>152771</v>
      </c>
      <c r="H106" s="81">
        <v>30058</v>
      </c>
      <c r="I106" s="81">
        <v>14794</v>
      </c>
      <c r="J106" s="81">
        <v>16433</v>
      </c>
      <c r="K106" s="81">
        <v>73249</v>
      </c>
      <c r="L106" s="81">
        <v>75894</v>
      </c>
      <c r="M106" s="81">
        <v>63025</v>
      </c>
      <c r="N106" s="81">
        <v>23925</v>
      </c>
      <c r="O106" s="81">
        <v>13349</v>
      </c>
      <c r="P106" s="81">
        <v>87918</v>
      </c>
      <c r="Q106" s="81">
        <v>20775</v>
      </c>
      <c r="R106" s="81">
        <v>66996</v>
      </c>
      <c r="S106" s="81">
        <v>4289</v>
      </c>
      <c r="T106" s="81">
        <v>45414</v>
      </c>
      <c r="U106" s="81">
        <v>7181</v>
      </c>
      <c r="V106" s="81">
        <v>21644</v>
      </c>
      <c r="W106" s="81">
        <v>50896</v>
      </c>
      <c r="X106" s="81">
        <v>23178</v>
      </c>
      <c r="Y106" s="81">
        <v>256734</v>
      </c>
      <c r="Z106" s="81">
        <v>180370</v>
      </c>
      <c r="AA106" s="81">
        <v>188217</v>
      </c>
      <c r="AB106" s="81">
        <v>166299</v>
      </c>
      <c r="AC106" s="81">
        <v>74074</v>
      </c>
      <c r="AD106" s="81">
        <v>865694</v>
      </c>
      <c r="AF106" s="84"/>
      <c r="AG106" s="84"/>
      <c r="AI106" s="84"/>
      <c r="AJ106" s="84"/>
    </row>
    <row r="107" spans="2:36" ht="25.5" hidden="1" x14ac:dyDescent="0.25">
      <c r="B107" s="104" t="s">
        <v>139</v>
      </c>
      <c r="C107" s="106" t="s">
        <v>83</v>
      </c>
      <c r="D107" s="106" t="s">
        <v>216</v>
      </c>
      <c r="E107" s="81">
        <v>2313</v>
      </c>
      <c r="F107" s="81">
        <v>105955</v>
      </c>
      <c r="G107" s="81">
        <v>213483</v>
      </c>
      <c r="H107" s="81">
        <v>43456</v>
      </c>
      <c r="I107" s="81">
        <v>17720</v>
      </c>
      <c r="J107" s="81">
        <v>24177</v>
      </c>
      <c r="K107" s="81">
        <v>111501</v>
      </c>
      <c r="L107" s="81">
        <v>102571</v>
      </c>
      <c r="M107" s="81">
        <v>101171</v>
      </c>
      <c r="N107" s="81">
        <v>40403</v>
      </c>
      <c r="O107" s="81">
        <v>22484</v>
      </c>
      <c r="P107" s="81">
        <v>165441</v>
      </c>
      <c r="Q107" s="81">
        <v>35395</v>
      </c>
      <c r="R107" s="81">
        <v>197991</v>
      </c>
      <c r="S107" s="81">
        <v>7592</v>
      </c>
      <c r="T107" s="81">
        <v>109322</v>
      </c>
      <c r="U107" s="81">
        <v>13563</v>
      </c>
      <c r="V107" s="81">
        <v>57449</v>
      </c>
      <c r="W107" s="81">
        <v>134292</v>
      </c>
      <c r="X107" s="81">
        <v>42757</v>
      </c>
      <c r="Y107" s="81">
        <v>365207</v>
      </c>
      <c r="Z107" s="81">
        <v>255969</v>
      </c>
      <c r="AA107" s="81">
        <v>329499</v>
      </c>
      <c r="AB107" s="81">
        <v>421312</v>
      </c>
      <c r="AC107" s="81">
        <v>177049</v>
      </c>
      <c r="AD107" s="81">
        <v>1549036</v>
      </c>
      <c r="AF107" s="84"/>
      <c r="AG107" s="84"/>
      <c r="AI107" s="84"/>
      <c r="AJ107" s="84"/>
    </row>
    <row r="108" spans="2:36" ht="25.5" hidden="1" x14ac:dyDescent="0.25">
      <c r="B108" s="104" t="s">
        <v>140</v>
      </c>
      <c r="C108" s="106" t="s">
        <v>83</v>
      </c>
      <c r="D108" s="106" t="s">
        <v>216</v>
      </c>
      <c r="E108" s="81">
        <v>256</v>
      </c>
      <c r="F108" s="81">
        <v>11500</v>
      </c>
      <c r="G108" s="81">
        <v>30544</v>
      </c>
      <c r="H108" s="81">
        <v>6013</v>
      </c>
      <c r="I108" s="81">
        <v>2815</v>
      </c>
      <c r="J108" s="81">
        <v>2980</v>
      </c>
      <c r="K108" s="81">
        <v>14995</v>
      </c>
      <c r="L108" s="81">
        <v>16121</v>
      </c>
      <c r="M108" s="81">
        <v>10295</v>
      </c>
      <c r="N108" s="81">
        <v>4593</v>
      </c>
      <c r="O108" s="81">
        <v>2382</v>
      </c>
      <c r="P108" s="81">
        <v>20479</v>
      </c>
      <c r="Q108" s="81">
        <v>3109</v>
      </c>
      <c r="R108" s="81">
        <v>15775</v>
      </c>
      <c r="S108" s="81">
        <v>845</v>
      </c>
      <c r="T108" s="81">
        <v>8947</v>
      </c>
      <c r="U108" s="81">
        <v>1496</v>
      </c>
      <c r="V108" s="81">
        <v>4145</v>
      </c>
      <c r="W108" s="81">
        <v>11102</v>
      </c>
      <c r="X108" s="81">
        <v>4796</v>
      </c>
      <c r="Y108" s="81">
        <v>48313</v>
      </c>
      <c r="Z108" s="81">
        <v>36911</v>
      </c>
      <c r="AA108" s="81">
        <v>37749</v>
      </c>
      <c r="AB108" s="81">
        <v>34317</v>
      </c>
      <c r="AC108" s="81">
        <v>15898</v>
      </c>
      <c r="AD108" s="81">
        <v>173188</v>
      </c>
      <c r="AF108" s="84"/>
      <c r="AG108" s="84"/>
      <c r="AI108" s="84"/>
      <c r="AJ108" s="84"/>
    </row>
    <row r="109" spans="2:36" ht="25.5" hidden="1" x14ac:dyDescent="0.25">
      <c r="B109" s="104" t="s">
        <v>141</v>
      </c>
      <c r="C109" s="106" t="s">
        <v>83</v>
      </c>
      <c r="D109" s="106" t="s">
        <v>216</v>
      </c>
      <c r="E109" s="81">
        <v>1803</v>
      </c>
      <c r="F109" s="81">
        <v>29723</v>
      </c>
      <c r="G109" s="81">
        <v>60903</v>
      </c>
      <c r="H109" s="81">
        <v>16482</v>
      </c>
      <c r="I109" s="81">
        <v>12564</v>
      </c>
      <c r="J109" s="81">
        <v>9293</v>
      </c>
      <c r="K109" s="81">
        <v>33792</v>
      </c>
      <c r="L109" s="81">
        <v>34398</v>
      </c>
      <c r="M109" s="81">
        <v>31819</v>
      </c>
      <c r="N109" s="81">
        <v>11137</v>
      </c>
      <c r="O109" s="81">
        <v>6366</v>
      </c>
      <c r="P109" s="81">
        <v>44646</v>
      </c>
      <c r="Q109" s="81">
        <v>10728</v>
      </c>
      <c r="R109" s="81">
        <v>36774</v>
      </c>
      <c r="S109" s="81">
        <v>2257</v>
      </c>
      <c r="T109" s="81">
        <v>22484</v>
      </c>
      <c r="U109" s="81">
        <v>3254</v>
      </c>
      <c r="V109" s="81">
        <v>12145</v>
      </c>
      <c r="W109" s="81">
        <v>24101</v>
      </c>
      <c r="X109" s="81">
        <v>13567</v>
      </c>
      <c r="Y109" s="81">
        <v>108911</v>
      </c>
      <c r="Z109" s="81">
        <v>90047</v>
      </c>
      <c r="AA109" s="81">
        <v>93968</v>
      </c>
      <c r="AB109" s="81">
        <v>87642</v>
      </c>
      <c r="AC109" s="81">
        <v>37668</v>
      </c>
      <c r="AD109" s="81">
        <v>418236</v>
      </c>
      <c r="AF109" s="84"/>
      <c r="AG109" s="84"/>
      <c r="AI109" s="84"/>
      <c r="AJ109" s="84"/>
    </row>
    <row r="110" spans="2:36" ht="25.5" hidden="1" x14ac:dyDescent="0.25">
      <c r="B110" s="104" t="s">
        <v>142</v>
      </c>
      <c r="C110" s="106" t="s">
        <v>83</v>
      </c>
      <c r="D110" s="106" t="s">
        <v>216</v>
      </c>
      <c r="E110" s="81">
        <v>252</v>
      </c>
      <c r="F110" s="81">
        <v>8738</v>
      </c>
      <c r="G110" s="81">
        <v>27240</v>
      </c>
      <c r="H110" s="81">
        <v>3022</v>
      </c>
      <c r="I110" s="81">
        <v>2064</v>
      </c>
      <c r="J110" s="81">
        <v>2420</v>
      </c>
      <c r="K110" s="81">
        <v>9671</v>
      </c>
      <c r="L110" s="81">
        <v>9186</v>
      </c>
      <c r="M110" s="81">
        <v>8027</v>
      </c>
      <c r="N110" s="81">
        <v>2920</v>
      </c>
      <c r="O110" s="81">
        <v>1749</v>
      </c>
      <c r="P110" s="81">
        <v>20969</v>
      </c>
      <c r="Q110" s="81">
        <v>2673</v>
      </c>
      <c r="R110" s="81">
        <v>9946</v>
      </c>
      <c r="S110" s="81">
        <v>436</v>
      </c>
      <c r="T110" s="81">
        <v>5314</v>
      </c>
      <c r="U110" s="81">
        <v>868</v>
      </c>
      <c r="V110" s="81">
        <v>2830</v>
      </c>
      <c r="W110" s="81">
        <v>7660</v>
      </c>
      <c r="X110" s="81">
        <v>3027</v>
      </c>
      <c r="Y110" s="81">
        <v>39252</v>
      </c>
      <c r="Z110" s="81">
        <v>23341</v>
      </c>
      <c r="AA110" s="81">
        <v>33665</v>
      </c>
      <c r="AB110" s="81">
        <v>22067</v>
      </c>
      <c r="AC110" s="81">
        <v>10687</v>
      </c>
      <c r="AD110" s="81">
        <v>129012</v>
      </c>
      <c r="AF110" s="84"/>
      <c r="AG110" s="84"/>
      <c r="AI110" s="84"/>
      <c r="AJ110" s="84"/>
    </row>
    <row r="111" spans="2:36" ht="25.5" hidden="1" x14ac:dyDescent="0.25">
      <c r="B111" s="104" t="s">
        <v>143</v>
      </c>
      <c r="C111" s="106" t="s">
        <v>83</v>
      </c>
      <c r="D111" s="106" t="s">
        <v>216</v>
      </c>
      <c r="E111" s="81">
        <v>225</v>
      </c>
      <c r="F111" s="81">
        <v>10140</v>
      </c>
      <c r="G111" s="81">
        <v>23903</v>
      </c>
      <c r="H111" s="81">
        <v>3594</v>
      </c>
      <c r="I111" s="81">
        <v>1580</v>
      </c>
      <c r="J111" s="81">
        <v>2124</v>
      </c>
      <c r="K111" s="81">
        <v>9856</v>
      </c>
      <c r="L111" s="81">
        <v>9057</v>
      </c>
      <c r="M111" s="81">
        <v>8084</v>
      </c>
      <c r="N111" s="81">
        <v>3224</v>
      </c>
      <c r="O111" s="81">
        <v>2004</v>
      </c>
      <c r="P111" s="81">
        <v>14582</v>
      </c>
      <c r="Q111" s="81">
        <v>2457</v>
      </c>
      <c r="R111" s="81">
        <v>9718</v>
      </c>
      <c r="S111" s="81">
        <v>552</v>
      </c>
      <c r="T111" s="81">
        <v>5682</v>
      </c>
      <c r="U111" s="81">
        <v>811</v>
      </c>
      <c r="V111" s="81">
        <v>2901</v>
      </c>
      <c r="W111" s="81">
        <v>7405</v>
      </c>
      <c r="X111" s="81">
        <v>2244</v>
      </c>
      <c r="Y111" s="81">
        <v>37862</v>
      </c>
      <c r="Z111" s="81">
        <v>22617</v>
      </c>
      <c r="AA111" s="81">
        <v>27894</v>
      </c>
      <c r="AB111" s="81">
        <v>22121</v>
      </c>
      <c r="AC111" s="81">
        <v>9649</v>
      </c>
      <c r="AD111" s="81">
        <v>120143</v>
      </c>
      <c r="AF111" s="84"/>
      <c r="AG111" s="84"/>
      <c r="AI111" s="84"/>
      <c r="AJ111" s="84"/>
    </row>
    <row r="112" spans="2:36" ht="25.5" hidden="1" x14ac:dyDescent="0.25">
      <c r="B112" s="104" t="s">
        <v>144</v>
      </c>
      <c r="C112" s="106" t="s">
        <v>83</v>
      </c>
      <c r="D112" s="106" t="s">
        <v>216</v>
      </c>
      <c r="E112" s="81">
        <v>607</v>
      </c>
      <c r="F112" s="81">
        <v>32351</v>
      </c>
      <c r="G112" s="81">
        <v>77172</v>
      </c>
      <c r="H112" s="81">
        <v>9066</v>
      </c>
      <c r="I112" s="81">
        <v>4501</v>
      </c>
      <c r="J112" s="81">
        <v>5099</v>
      </c>
      <c r="K112" s="81">
        <v>32486</v>
      </c>
      <c r="L112" s="81">
        <v>30546</v>
      </c>
      <c r="M112" s="81">
        <v>25926</v>
      </c>
      <c r="N112" s="81">
        <v>7425</v>
      </c>
      <c r="O112" s="81">
        <v>3500</v>
      </c>
      <c r="P112" s="81">
        <v>27854</v>
      </c>
      <c r="Q112" s="81">
        <v>2877</v>
      </c>
      <c r="R112" s="81">
        <v>9341</v>
      </c>
      <c r="S112" s="81">
        <v>443</v>
      </c>
      <c r="T112" s="81">
        <v>5134</v>
      </c>
      <c r="U112" s="81">
        <v>384</v>
      </c>
      <c r="V112" s="81">
        <v>1539</v>
      </c>
      <c r="W112" s="81">
        <v>4949</v>
      </c>
      <c r="X112" s="81">
        <v>2653</v>
      </c>
      <c r="Y112" s="81">
        <v>119196</v>
      </c>
      <c r="Z112" s="81">
        <v>72632</v>
      </c>
      <c r="AA112" s="81">
        <v>64705</v>
      </c>
      <c r="AB112" s="81">
        <v>19718</v>
      </c>
      <c r="AC112" s="81">
        <v>7602</v>
      </c>
      <c r="AD112" s="81">
        <v>283853</v>
      </c>
      <c r="AF112" s="84"/>
      <c r="AG112" s="84"/>
      <c r="AI112" s="84"/>
      <c r="AJ112" s="84"/>
    </row>
    <row r="113" spans="2:36" ht="25.5" hidden="1" x14ac:dyDescent="0.25">
      <c r="B113" s="104" t="s">
        <v>145</v>
      </c>
      <c r="C113" s="106" t="s">
        <v>83</v>
      </c>
      <c r="D113" s="106" t="s">
        <v>216</v>
      </c>
      <c r="E113" s="81">
        <v>357</v>
      </c>
      <c r="F113" s="81">
        <v>16982</v>
      </c>
      <c r="G113" s="81">
        <v>48361</v>
      </c>
      <c r="H113" s="81">
        <v>4945</v>
      </c>
      <c r="I113" s="81">
        <v>3582</v>
      </c>
      <c r="J113" s="81">
        <v>4035</v>
      </c>
      <c r="K113" s="81">
        <v>17140</v>
      </c>
      <c r="L113" s="81">
        <v>16854</v>
      </c>
      <c r="M113" s="81">
        <v>11824</v>
      </c>
      <c r="N113" s="81">
        <v>5314</v>
      </c>
      <c r="O113" s="81">
        <v>2672</v>
      </c>
      <c r="P113" s="81">
        <v>22376</v>
      </c>
      <c r="Q113" s="81">
        <v>3786</v>
      </c>
      <c r="R113" s="81">
        <v>12249</v>
      </c>
      <c r="S113" s="81">
        <v>818</v>
      </c>
      <c r="T113" s="81">
        <v>8012</v>
      </c>
      <c r="U113" s="81">
        <v>1227</v>
      </c>
      <c r="V113" s="81">
        <v>3670</v>
      </c>
      <c r="W113" s="81">
        <v>9045</v>
      </c>
      <c r="X113" s="81">
        <v>3251</v>
      </c>
      <c r="Y113" s="81">
        <v>70645</v>
      </c>
      <c r="Z113" s="81">
        <v>41611</v>
      </c>
      <c r="AA113" s="81">
        <v>42186</v>
      </c>
      <c r="AB113" s="81">
        <v>29762</v>
      </c>
      <c r="AC113" s="81">
        <v>12296</v>
      </c>
      <c r="AD113" s="81">
        <v>196500</v>
      </c>
      <c r="AF113" s="84"/>
      <c r="AG113" s="84"/>
      <c r="AI113" s="84"/>
      <c r="AJ113" s="84"/>
    </row>
    <row r="114" spans="2:36" ht="25.5" hidden="1" x14ac:dyDescent="0.25">
      <c r="B114" s="104" t="s">
        <v>146</v>
      </c>
      <c r="C114" s="106" t="s">
        <v>83</v>
      </c>
      <c r="D114" s="106" t="s">
        <v>216</v>
      </c>
      <c r="E114" s="81">
        <v>425</v>
      </c>
      <c r="F114" s="81">
        <v>13202</v>
      </c>
      <c r="G114" s="81">
        <v>32962</v>
      </c>
      <c r="H114" s="81">
        <v>5083</v>
      </c>
      <c r="I114" s="81">
        <v>2419</v>
      </c>
      <c r="J114" s="81">
        <v>2578</v>
      </c>
      <c r="K114" s="81">
        <v>11476</v>
      </c>
      <c r="L114" s="81">
        <v>11642</v>
      </c>
      <c r="M114" s="81">
        <v>12027</v>
      </c>
      <c r="N114" s="81">
        <v>3693</v>
      </c>
      <c r="O114" s="81">
        <v>2266</v>
      </c>
      <c r="P114" s="81">
        <v>29390</v>
      </c>
      <c r="Q114" s="81">
        <v>3876</v>
      </c>
      <c r="R114" s="81">
        <v>14005</v>
      </c>
      <c r="S114" s="81">
        <v>723</v>
      </c>
      <c r="T114" s="81">
        <v>8045</v>
      </c>
      <c r="U114" s="81">
        <v>1242</v>
      </c>
      <c r="V114" s="81">
        <v>3584</v>
      </c>
      <c r="W114" s="81">
        <v>10653</v>
      </c>
      <c r="X114" s="81">
        <v>4708</v>
      </c>
      <c r="Y114" s="81">
        <v>51672</v>
      </c>
      <c r="Z114" s="81">
        <v>28115</v>
      </c>
      <c r="AA114" s="81">
        <v>47376</v>
      </c>
      <c r="AB114" s="81">
        <v>31475</v>
      </c>
      <c r="AC114" s="81">
        <v>15361</v>
      </c>
      <c r="AD114" s="81">
        <v>173999</v>
      </c>
      <c r="AF114" s="84"/>
      <c r="AG114" s="84"/>
      <c r="AI114" s="84"/>
      <c r="AJ114" s="84"/>
    </row>
    <row r="115" spans="2:36" ht="25.5" hidden="1" x14ac:dyDescent="0.25">
      <c r="B115" s="104" t="s">
        <v>147</v>
      </c>
      <c r="C115" s="106" t="s">
        <v>83</v>
      </c>
      <c r="D115" s="106" t="s">
        <v>216</v>
      </c>
      <c r="E115" s="81"/>
      <c r="F115" s="81">
        <v>4</v>
      </c>
      <c r="G115" s="81">
        <v>37</v>
      </c>
      <c r="H115" s="81">
        <v>4</v>
      </c>
      <c r="I115" s="81">
        <v>1</v>
      </c>
      <c r="J115" s="81">
        <v>4</v>
      </c>
      <c r="K115" s="81">
        <v>4</v>
      </c>
      <c r="L115" s="81">
        <v>3</v>
      </c>
      <c r="M115" s="81">
        <v>4</v>
      </c>
      <c r="N115" s="81"/>
      <c r="O115" s="81">
        <v>2</v>
      </c>
      <c r="P115" s="81">
        <v>37</v>
      </c>
      <c r="Q115" s="81">
        <v>2</v>
      </c>
      <c r="R115" s="81">
        <v>12</v>
      </c>
      <c r="S115" s="81">
        <v>1</v>
      </c>
      <c r="T115" s="81">
        <v>6</v>
      </c>
      <c r="U115" s="81">
        <v>1</v>
      </c>
      <c r="V115" s="81">
        <v>3</v>
      </c>
      <c r="W115" s="81">
        <v>9</v>
      </c>
      <c r="X115" s="81">
        <v>2</v>
      </c>
      <c r="Y115" s="81">
        <v>45</v>
      </c>
      <c r="Z115" s="81">
        <v>12</v>
      </c>
      <c r="AA115" s="81">
        <v>43</v>
      </c>
      <c r="AB115" s="81">
        <v>25</v>
      </c>
      <c r="AC115" s="81">
        <v>11</v>
      </c>
      <c r="AD115" s="81">
        <v>136</v>
      </c>
      <c r="AF115" s="84"/>
      <c r="AG115" s="84"/>
      <c r="AI115" s="84"/>
      <c r="AJ115" s="84"/>
    </row>
    <row r="116" spans="2:36" ht="25.5" hidden="1" x14ac:dyDescent="0.25">
      <c r="B116" s="104" t="s">
        <v>148</v>
      </c>
      <c r="C116" s="106" t="s">
        <v>83</v>
      </c>
      <c r="D116" s="106" t="s">
        <v>216</v>
      </c>
      <c r="E116" s="81">
        <v>53</v>
      </c>
      <c r="F116" s="81">
        <v>1988</v>
      </c>
      <c r="G116" s="81">
        <v>4472</v>
      </c>
      <c r="H116" s="81">
        <v>620</v>
      </c>
      <c r="I116" s="81">
        <v>595</v>
      </c>
      <c r="J116" s="81">
        <v>384</v>
      </c>
      <c r="K116" s="81">
        <v>1878</v>
      </c>
      <c r="L116" s="81">
        <v>1624</v>
      </c>
      <c r="M116" s="81">
        <v>1546</v>
      </c>
      <c r="N116" s="81">
        <v>517</v>
      </c>
      <c r="O116" s="81">
        <v>402</v>
      </c>
      <c r="P116" s="81">
        <v>3133</v>
      </c>
      <c r="Q116" s="81">
        <v>616</v>
      </c>
      <c r="R116" s="81">
        <v>3025</v>
      </c>
      <c r="S116" s="81">
        <v>132</v>
      </c>
      <c r="T116" s="81">
        <v>1650</v>
      </c>
      <c r="U116" s="81">
        <v>332</v>
      </c>
      <c r="V116" s="81">
        <v>932</v>
      </c>
      <c r="W116" s="81">
        <v>2957</v>
      </c>
      <c r="X116" s="81">
        <v>683</v>
      </c>
      <c r="Y116" s="81">
        <v>7133</v>
      </c>
      <c r="Z116" s="81">
        <v>4481</v>
      </c>
      <c r="AA116" s="81">
        <v>5598</v>
      </c>
      <c r="AB116" s="81">
        <v>6687</v>
      </c>
      <c r="AC116" s="81">
        <v>3640</v>
      </c>
      <c r="AD116" s="81">
        <v>27539</v>
      </c>
      <c r="AF116" s="84"/>
      <c r="AG116" s="84"/>
      <c r="AI116" s="84"/>
      <c r="AJ116" s="84"/>
    </row>
    <row r="117" spans="2:36" ht="25.5" hidden="1" x14ac:dyDescent="0.25">
      <c r="B117" s="104" t="s">
        <v>149</v>
      </c>
      <c r="C117" s="106" t="s">
        <v>83</v>
      </c>
      <c r="D117" s="106" t="s">
        <v>216</v>
      </c>
      <c r="E117" s="81">
        <v>58</v>
      </c>
      <c r="F117" s="81">
        <v>2377</v>
      </c>
      <c r="G117" s="81">
        <v>6506</v>
      </c>
      <c r="H117" s="81">
        <v>876</v>
      </c>
      <c r="I117" s="81">
        <v>329</v>
      </c>
      <c r="J117" s="81">
        <v>559</v>
      </c>
      <c r="K117" s="81">
        <v>2129</v>
      </c>
      <c r="L117" s="81">
        <v>2325</v>
      </c>
      <c r="M117" s="81">
        <v>1555</v>
      </c>
      <c r="N117" s="81">
        <v>806</v>
      </c>
      <c r="O117" s="81">
        <v>469</v>
      </c>
      <c r="P117" s="81">
        <v>4469</v>
      </c>
      <c r="Q117" s="81">
        <v>804</v>
      </c>
      <c r="R117" s="81">
        <v>4307</v>
      </c>
      <c r="S117" s="81">
        <v>188</v>
      </c>
      <c r="T117" s="81">
        <v>2372</v>
      </c>
      <c r="U117" s="81">
        <v>321</v>
      </c>
      <c r="V117" s="81">
        <v>1097</v>
      </c>
      <c r="W117" s="81">
        <v>4456</v>
      </c>
      <c r="X117" s="81">
        <v>1080</v>
      </c>
      <c r="Y117" s="81">
        <v>9817</v>
      </c>
      <c r="Z117" s="81">
        <v>5342</v>
      </c>
      <c r="AA117" s="81">
        <v>7299</v>
      </c>
      <c r="AB117" s="81">
        <v>9089</v>
      </c>
      <c r="AC117" s="81">
        <v>5536</v>
      </c>
      <c r="AD117" s="81">
        <v>37083</v>
      </c>
      <c r="AF117" s="84"/>
      <c r="AG117" s="84"/>
      <c r="AI117" s="84"/>
      <c r="AJ117" s="84"/>
    </row>
    <row r="118" spans="2:36" ht="25.5" hidden="1" x14ac:dyDescent="0.25">
      <c r="B118" s="104" t="s">
        <v>150</v>
      </c>
      <c r="C118" s="106" t="s">
        <v>83</v>
      </c>
      <c r="D118" s="106" t="s">
        <v>216</v>
      </c>
      <c r="E118" s="81">
        <v>167</v>
      </c>
      <c r="F118" s="81">
        <v>4279</v>
      </c>
      <c r="G118" s="81">
        <v>10131</v>
      </c>
      <c r="H118" s="81">
        <v>2388</v>
      </c>
      <c r="I118" s="81">
        <v>927</v>
      </c>
      <c r="J118" s="81">
        <v>1163</v>
      </c>
      <c r="K118" s="81">
        <v>4508</v>
      </c>
      <c r="L118" s="81">
        <v>6289</v>
      </c>
      <c r="M118" s="81">
        <v>5597</v>
      </c>
      <c r="N118" s="81">
        <v>2392</v>
      </c>
      <c r="O118" s="81">
        <v>927</v>
      </c>
      <c r="P118" s="81">
        <v>8660</v>
      </c>
      <c r="Q118" s="81">
        <v>2010</v>
      </c>
      <c r="R118" s="81">
        <v>7006</v>
      </c>
      <c r="S118" s="81">
        <v>331</v>
      </c>
      <c r="T118" s="81">
        <v>4068</v>
      </c>
      <c r="U118" s="81">
        <v>632</v>
      </c>
      <c r="V118" s="81">
        <v>1941</v>
      </c>
      <c r="W118" s="81">
        <v>5114</v>
      </c>
      <c r="X118" s="81">
        <v>1557</v>
      </c>
      <c r="Y118" s="81">
        <v>16965</v>
      </c>
      <c r="Z118" s="81">
        <v>12887</v>
      </c>
      <c r="AA118" s="81">
        <v>17576</v>
      </c>
      <c r="AB118" s="81">
        <v>15988</v>
      </c>
      <c r="AC118" s="81">
        <v>6671</v>
      </c>
      <c r="AD118" s="81">
        <v>70087</v>
      </c>
      <c r="AF118" s="84"/>
      <c r="AG118" s="84"/>
      <c r="AI118" s="84"/>
      <c r="AJ118" s="84"/>
    </row>
    <row r="119" spans="2:36" ht="25.5" hidden="1" x14ac:dyDescent="0.25">
      <c r="B119" s="104" t="s">
        <v>151</v>
      </c>
      <c r="C119" s="106" t="s">
        <v>83</v>
      </c>
      <c r="D119" s="106" t="s">
        <v>216</v>
      </c>
      <c r="E119" s="81">
        <v>502</v>
      </c>
      <c r="F119" s="81">
        <v>18615</v>
      </c>
      <c r="G119" s="81">
        <v>39574</v>
      </c>
      <c r="H119" s="81">
        <v>6457</v>
      </c>
      <c r="I119" s="81">
        <v>3498</v>
      </c>
      <c r="J119" s="81">
        <v>4749</v>
      </c>
      <c r="K119" s="81">
        <v>19092</v>
      </c>
      <c r="L119" s="81">
        <v>18210</v>
      </c>
      <c r="M119" s="81">
        <v>16026</v>
      </c>
      <c r="N119" s="81">
        <v>7022</v>
      </c>
      <c r="O119" s="81">
        <v>3799</v>
      </c>
      <c r="P119" s="81">
        <v>26743</v>
      </c>
      <c r="Q119" s="81">
        <v>6450</v>
      </c>
      <c r="R119" s="81">
        <v>18489</v>
      </c>
      <c r="S119" s="81">
        <v>1308</v>
      </c>
      <c r="T119" s="81">
        <v>14071</v>
      </c>
      <c r="U119" s="81">
        <v>2014</v>
      </c>
      <c r="V119" s="81">
        <v>6490</v>
      </c>
      <c r="W119" s="81">
        <v>14066</v>
      </c>
      <c r="X119" s="81">
        <v>5298</v>
      </c>
      <c r="Y119" s="81">
        <v>65148</v>
      </c>
      <c r="Z119" s="81">
        <v>45549</v>
      </c>
      <c r="AA119" s="81">
        <v>53590</v>
      </c>
      <c r="AB119" s="81">
        <v>48822</v>
      </c>
      <c r="AC119" s="81">
        <v>19364</v>
      </c>
      <c r="AD119" s="81">
        <v>232473</v>
      </c>
      <c r="AF119" s="84"/>
      <c r="AG119" s="84"/>
      <c r="AI119" s="84"/>
      <c r="AJ119" s="84"/>
    </row>
    <row r="120" spans="2:36" ht="25.5" hidden="1" x14ac:dyDescent="0.25">
      <c r="B120" s="104" t="s">
        <v>152</v>
      </c>
      <c r="C120" s="106" t="s">
        <v>83</v>
      </c>
      <c r="D120" s="106" t="s">
        <v>216</v>
      </c>
      <c r="E120" s="81"/>
      <c r="F120" s="81"/>
      <c r="G120" s="81">
        <v>1</v>
      </c>
      <c r="H120" s="81">
        <v>2</v>
      </c>
      <c r="I120" s="81"/>
      <c r="J120" s="81"/>
      <c r="K120" s="81">
        <v>3</v>
      </c>
      <c r="L120" s="81">
        <v>2</v>
      </c>
      <c r="M120" s="81">
        <v>1</v>
      </c>
      <c r="N120" s="81">
        <v>1</v>
      </c>
      <c r="O120" s="81">
        <v>1</v>
      </c>
      <c r="P120" s="81">
        <v>1</v>
      </c>
      <c r="Q120" s="81"/>
      <c r="R120" s="81">
        <v>1</v>
      </c>
      <c r="S120" s="81"/>
      <c r="T120" s="81">
        <v>1</v>
      </c>
      <c r="U120" s="81"/>
      <c r="V120" s="81">
        <v>1</v>
      </c>
      <c r="W120" s="81">
        <v>3</v>
      </c>
      <c r="X120" s="81">
        <v>1</v>
      </c>
      <c r="Y120" s="81">
        <v>3</v>
      </c>
      <c r="Z120" s="81">
        <v>5</v>
      </c>
      <c r="AA120" s="81">
        <v>4</v>
      </c>
      <c r="AB120" s="81">
        <v>3</v>
      </c>
      <c r="AC120" s="81">
        <v>4</v>
      </c>
      <c r="AD120" s="81">
        <v>19</v>
      </c>
      <c r="AF120" s="84"/>
      <c r="AG120" s="84"/>
      <c r="AI120" s="84"/>
      <c r="AJ120" s="84"/>
    </row>
    <row r="121" spans="2:36" ht="25.5" hidden="1" x14ac:dyDescent="0.25">
      <c r="B121" s="104" t="s">
        <v>153</v>
      </c>
      <c r="C121" s="106" t="s">
        <v>83</v>
      </c>
      <c r="D121" s="106" t="s">
        <v>216</v>
      </c>
      <c r="E121" s="81"/>
      <c r="F121" s="81"/>
      <c r="G121" s="81"/>
      <c r="H121" s="81"/>
      <c r="I121" s="81"/>
      <c r="J121" s="81"/>
      <c r="K121" s="81"/>
      <c r="L121" s="81"/>
      <c r="M121" s="81">
        <v>2</v>
      </c>
      <c r="N121" s="81"/>
      <c r="O121" s="81"/>
      <c r="P121" s="81">
        <v>5</v>
      </c>
      <c r="Q121" s="81"/>
      <c r="R121" s="81"/>
      <c r="S121" s="81"/>
      <c r="T121" s="81"/>
      <c r="U121" s="81"/>
      <c r="V121" s="81"/>
      <c r="W121" s="81">
        <v>1</v>
      </c>
      <c r="X121" s="81"/>
      <c r="Y121" s="81">
        <v>0</v>
      </c>
      <c r="Z121" s="81">
        <v>0</v>
      </c>
      <c r="AA121" s="81">
        <v>7</v>
      </c>
      <c r="AB121" s="81">
        <v>0</v>
      </c>
      <c r="AC121" s="81">
        <v>1</v>
      </c>
      <c r="AD121" s="81">
        <v>8</v>
      </c>
      <c r="AF121" s="84"/>
      <c r="AG121" s="84"/>
      <c r="AI121" s="84"/>
      <c r="AJ121" s="84"/>
    </row>
    <row r="122" spans="2:36" ht="25.5" hidden="1" x14ac:dyDescent="0.25">
      <c r="B122" s="104" t="s">
        <v>154</v>
      </c>
      <c r="C122" s="106" t="s">
        <v>83</v>
      </c>
      <c r="D122" s="106" t="s">
        <v>216</v>
      </c>
      <c r="E122" s="81">
        <v>1194</v>
      </c>
      <c r="F122" s="81">
        <v>19562</v>
      </c>
      <c r="G122" s="81">
        <v>53990</v>
      </c>
      <c r="H122" s="81">
        <v>8426</v>
      </c>
      <c r="I122" s="81">
        <v>3689</v>
      </c>
      <c r="J122" s="81">
        <v>2669</v>
      </c>
      <c r="K122" s="81">
        <v>16704</v>
      </c>
      <c r="L122" s="81">
        <v>15594</v>
      </c>
      <c r="M122" s="81">
        <v>17937</v>
      </c>
      <c r="N122" s="81">
        <v>7482</v>
      </c>
      <c r="O122" s="81">
        <v>5868</v>
      </c>
      <c r="P122" s="81">
        <v>66010</v>
      </c>
      <c r="Q122" s="81">
        <v>10111</v>
      </c>
      <c r="R122" s="81">
        <v>44812</v>
      </c>
      <c r="S122" s="81">
        <v>2047</v>
      </c>
      <c r="T122" s="81">
        <v>25541</v>
      </c>
      <c r="U122" s="81">
        <v>3312</v>
      </c>
      <c r="V122" s="81">
        <v>14499</v>
      </c>
      <c r="W122" s="81">
        <v>53195</v>
      </c>
      <c r="X122" s="81">
        <v>11587</v>
      </c>
      <c r="Y122" s="81">
        <v>83172</v>
      </c>
      <c r="Z122" s="81">
        <v>38656</v>
      </c>
      <c r="AA122" s="81">
        <v>97297</v>
      </c>
      <c r="AB122" s="81">
        <v>100322</v>
      </c>
      <c r="AC122" s="81">
        <v>64782</v>
      </c>
      <c r="AD122" s="81">
        <v>384229</v>
      </c>
      <c r="AF122" s="84"/>
      <c r="AG122" s="84"/>
      <c r="AI122" s="84"/>
      <c r="AJ122" s="84"/>
    </row>
    <row r="123" spans="2:36" hidden="1" x14ac:dyDescent="0.25">
      <c r="B123" s="109" t="s">
        <v>86</v>
      </c>
      <c r="C123" s="108" t="s">
        <v>83</v>
      </c>
      <c r="D123" s="108" t="s">
        <v>216</v>
      </c>
      <c r="E123" s="99">
        <v>13436</v>
      </c>
      <c r="F123" s="99">
        <v>448972</v>
      </c>
      <c r="G123" s="99">
        <v>950186</v>
      </c>
      <c r="H123" s="99">
        <v>164081</v>
      </c>
      <c r="I123" s="99">
        <v>109240</v>
      </c>
      <c r="J123" s="99">
        <v>105831</v>
      </c>
      <c r="K123" s="99">
        <v>491800</v>
      </c>
      <c r="L123" s="99">
        <v>466000</v>
      </c>
      <c r="M123" s="99">
        <v>412892</v>
      </c>
      <c r="N123" s="99">
        <v>174646</v>
      </c>
      <c r="O123" s="99">
        <v>95209</v>
      </c>
      <c r="P123" s="99">
        <v>627195</v>
      </c>
      <c r="Q123" s="99">
        <v>148837</v>
      </c>
      <c r="R123" s="99">
        <v>563433</v>
      </c>
      <c r="S123" s="99">
        <v>34884</v>
      </c>
      <c r="T123" s="99">
        <v>378007</v>
      </c>
      <c r="U123" s="99">
        <v>59697</v>
      </c>
      <c r="V123" s="99">
        <v>179795</v>
      </c>
      <c r="W123" s="99">
        <v>458003</v>
      </c>
      <c r="X123" s="99">
        <v>167076</v>
      </c>
      <c r="Y123" s="99">
        <v>1576675</v>
      </c>
      <c r="Z123" s="99">
        <v>1172871</v>
      </c>
      <c r="AA123" s="99">
        <v>1309942</v>
      </c>
      <c r="AB123" s="99">
        <v>1364653</v>
      </c>
      <c r="AC123" s="99">
        <v>625079</v>
      </c>
      <c r="AD123" s="99">
        <v>6049220</v>
      </c>
      <c r="AF123" s="84"/>
      <c r="AG123" s="84"/>
      <c r="AI123" s="84"/>
      <c r="AJ123" s="84"/>
    </row>
    <row r="124" spans="2:36" ht="15.75" hidden="1" thickBot="1" x14ac:dyDescent="0.3">
      <c r="B124" s="56"/>
      <c r="C124" s="56"/>
      <c r="D124" s="56"/>
      <c r="E124" s="60"/>
      <c r="F124" s="60"/>
      <c r="G124" s="60"/>
      <c r="H124" s="60"/>
      <c r="I124" s="60"/>
      <c r="J124" s="60"/>
      <c r="K124" s="60"/>
      <c r="L124" s="60"/>
      <c r="M124" s="60"/>
      <c r="N124" s="60"/>
      <c r="O124" s="60"/>
      <c r="P124" s="60"/>
      <c r="Q124" s="60"/>
      <c r="R124" s="60"/>
      <c r="S124" s="60"/>
      <c r="T124" s="60"/>
      <c r="U124" s="60"/>
      <c r="V124" s="60"/>
      <c r="W124" s="60"/>
      <c r="X124" s="60"/>
      <c r="Y124" s="60"/>
      <c r="Z124" s="60"/>
      <c r="AA124" s="60"/>
      <c r="AB124" s="60"/>
      <c r="AC124" s="60"/>
      <c r="AD124" s="60"/>
      <c r="AF124" s="84"/>
      <c r="AG124" s="84"/>
      <c r="AI124" s="84"/>
      <c r="AJ124" s="84"/>
    </row>
    <row r="125" spans="2:36" hidden="1" x14ac:dyDescent="0.25">
      <c r="B125" s="110" t="s">
        <v>155</v>
      </c>
      <c r="C125" s="56"/>
      <c r="D125" s="56"/>
      <c r="E125" s="96"/>
      <c r="F125" s="96"/>
      <c r="G125" s="96"/>
      <c r="H125" s="96"/>
      <c r="I125" s="96"/>
      <c r="J125" s="96"/>
      <c r="K125" s="96"/>
      <c r="L125" s="96"/>
      <c r="M125" s="96"/>
      <c r="N125" s="96"/>
      <c r="O125" s="96"/>
      <c r="P125" s="96"/>
      <c r="Q125" s="96"/>
      <c r="R125" s="96"/>
      <c r="S125" s="96"/>
      <c r="T125" s="96"/>
      <c r="U125" s="96"/>
      <c r="V125" s="96"/>
      <c r="W125" s="96"/>
      <c r="X125" s="96"/>
      <c r="Y125" s="96"/>
      <c r="Z125" s="96"/>
      <c r="AA125" s="96"/>
      <c r="AB125" s="96"/>
      <c r="AC125" s="96"/>
      <c r="AD125" s="96"/>
      <c r="AF125" s="84"/>
      <c r="AG125" s="84"/>
      <c r="AI125" s="84"/>
      <c r="AJ125" s="84"/>
    </row>
    <row r="126" spans="2:36" ht="25.5" hidden="1" x14ac:dyDescent="0.25">
      <c r="B126" s="59" t="s">
        <v>60</v>
      </c>
      <c r="C126" s="53" t="s">
        <v>83</v>
      </c>
      <c r="D126" s="53" t="s">
        <v>216</v>
      </c>
      <c r="E126" s="81">
        <v>8</v>
      </c>
      <c r="F126" s="81">
        <v>76</v>
      </c>
      <c r="G126" s="81">
        <v>227</v>
      </c>
      <c r="H126" s="81">
        <v>33</v>
      </c>
      <c r="I126" s="81">
        <v>51</v>
      </c>
      <c r="J126" s="81">
        <v>25</v>
      </c>
      <c r="K126" s="81">
        <v>141</v>
      </c>
      <c r="L126" s="81">
        <v>122</v>
      </c>
      <c r="M126" s="81">
        <v>66</v>
      </c>
      <c r="N126" s="81">
        <v>35</v>
      </c>
      <c r="O126" s="81">
        <v>32</v>
      </c>
      <c r="P126" s="81">
        <v>92</v>
      </c>
      <c r="Q126" s="83">
        <v>12</v>
      </c>
      <c r="R126" s="81">
        <v>75</v>
      </c>
      <c r="S126" s="81">
        <v>7</v>
      </c>
      <c r="T126" s="81">
        <v>56</v>
      </c>
      <c r="U126" s="81">
        <v>4</v>
      </c>
      <c r="V126" s="81">
        <v>38</v>
      </c>
      <c r="W126" s="81">
        <v>43</v>
      </c>
      <c r="X126" s="81">
        <v>35</v>
      </c>
      <c r="Y126" s="83">
        <v>344</v>
      </c>
      <c r="Z126" s="83">
        <v>339</v>
      </c>
      <c r="AA126" s="83">
        <v>225</v>
      </c>
      <c r="AB126" s="83">
        <v>192</v>
      </c>
      <c r="AC126" s="83">
        <v>78</v>
      </c>
      <c r="AD126" s="83">
        <v>1178</v>
      </c>
      <c r="AF126" s="84"/>
      <c r="AG126" s="84"/>
      <c r="AI126" s="84"/>
      <c r="AJ126" s="84"/>
    </row>
    <row r="127" spans="2:36" ht="25.5" hidden="1" x14ac:dyDescent="0.25">
      <c r="B127" s="59" t="s">
        <v>61</v>
      </c>
      <c r="C127" s="53" t="s">
        <v>83</v>
      </c>
      <c r="D127" s="53" t="s">
        <v>216</v>
      </c>
      <c r="E127" s="81">
        <v>505</v>
      </c>
      <c r="F127" s="81">
        <v>15275</v>
      </c>
      <c r="G127" s="81">
        <v>32912</v>
      </c>
      <c r="H127" s="81">
        <v>4955</v>
      </c>
      <c r="I127" s="81">
        <v>3067</v>
      </c>
      <c r="J127" s="81">
        <v>2900</v>
      </c>
      <c r="K127" s="81">
        <v>15847</v>
      </c>
      <c r="L127" s="81">
        <v>13823</v>
      </c>
      <c r="M127" s="81">
        <v>14380</v>
      </c>
      <c r="N127" s="81">
        <v>5837</v>
      </c>
      <c r="O127" s="81">
        <v>3793</v>
      </c>
      <c r="P127" s="81">
        <v>25370</v>
      </c>
      <c r="Q127" s="83">
        <v>5528</v>
      </c>
      <c r="R127" s="81">
        <v>29177</v>
      </c>
      <c r="S127" s="81">
        <v>1297</v>
      </c>
      <c r="T127" s="81">
        <v>14680</v>
      </c>
      <c r="U127" s="81">
        <v>2018</v>
      </c>
      <c r="V127" s="81">
        <v>7830</v>
      </c>
      <c r="W127" s="81">
        <v>19910</v>
      </c>
      <c r="X127" s="81">
        <v>5204</v>
      </c>
      <c r="Y127" s="83">
        <v>53647</v>
      </c>
      <c r="Z127" s="83">
        <v>35637</v>
      </c>
      <c r="AA127" s="83">
        <v>49380</v>
      </c>
      <c r="AB127" s="83">
        <v>60530</v>
      </c>
      <c r="AC127" s="83">
        <v>25114</v>
      </c>
      <c r="AD127" s="83">
        <v>224308</v>
      </c>
      <c r="AF127" s="84"/>
      <c r="AG127" s="84"/>
      <c r="AI127" s="84"/>
      <c r="AJ127" s="84"/>
    </row>
    <row r="128" spans="2:36" ht="25.5" hidden="1" x14ac:dyDescent="0.25">
      <c r="B128" s="59" t="s">
        <v>62</v>
      </c>
      <c r="C128" s="53" t="s">
        <v>83</v>
      </c>
      <c r="D128" s="53" t="s">
        <v>216</v>
      </c>
      <c r="E128" s="81">
        <v>4356</v>
      </c>
      <c r="F128" s="81">
        <v>128378</v>
      </c>
      <c r="G128" s="81">
        <v>303102</v>
      </c>
      <c r="H128" s="81">
        <v>45771</v>
      </c>
      <c r="I128" s="81">
        <v>28104</v>
      </c>
      <c r="J128" s="81">
        <v>30500</v>
      </c>
      <c r="K128" s="81">
        <v>143386</v>
      </c>
      <c r="L128" s="81">
        <v>140633</v>
      </c>
      <c r="M128" s="81">
        <v>125701</v>
      </c>
      <c r="N128" s="81">
        <v>49209</v>
      </c>
      <c r="O128" s="81">
        <v>30244</v>
      </c>
      <c r="P128" s="81">
        <v>196928</v>
      </c>
      <c r="Q128" s="83">
        <v>42455</v>
      </c>
      <c r="R128" s="81">
        <v>168032</v>
      </c>
      <c r="S128" s="81">
        <v>9204</v>
      </c>
      <c r="T128" s="81">
        <v>96497</v>
      </c>
      <c r="U128" s="81">
        <v>15540</v>
      </c>
      <c r="V128" s="81">
        <v>46411</v>
      </c>
      <c r="W128" s="81">
        <v>128336</v>
      </c>
      <c r="X128" s="81">
        <v>47681</v>
      </c>
      <c r="Y128" s="83">
        <v>481607</v>
      </c>
      <c r="Z128" s="83">
        <v>342623</v>
      </c>
      <c r="AA128" s="83">
        <v>402082</v>
      </c>
      <c r="AB128" s="83">
        <v>378139</v>
      </c>
      <c r="AC128" s="83">
        <v>176017</v>
      </c>
      <c r="AD128" s="83">
        <v>1780468</v>
      </c>
      <c r="AF128" s="84"/>
      <c r="AG128" s="84"/>
      <c r="AI128" s="84"/>
      <c r="AJ128" s="84"/>
    </row>
    <row r="129" spans="2:36" ht="25.5" hidden="1" x14ac:dyDescent="0.25">
      <c r="B129" s="59" t="s">
        <v>63</v>
      </c>
      <c r="C129" s="53" t="s">
        <v>83</v>
      </c>
      <c r="D129" s="53" t="s">
        <v>216</v>
      </c>
      <c r="E129" s="81">
        <v>4411</v>
      </c>
      <c r="F129" s="81">
        <v>117492</v>
      </c>
      <c r="G129" s="81">
        <v>269596</v>
      </c>
      <c r="H129" s="81">
        <v>43316</v>
      </c>
      <c r="I129" s="81">
        <v>27775</v>
      </c>
      <c r="J129" s="81">
        <v>29419</v>
      </c>
      <c r="K129" s="81">
        <v>129069</v>
      </c>
      <c r="L129" s="81">
        <v>137046</v>
      </c>
      <c r="M129" s="81">
        <v>114417</v>
      </c>
      <c r="N129" s="81">
        <v>43391</v>
      </c>
      <c r="O129" s="81">
        <v>25400</v>
      </c>
      <c r="P129" s="81">
        <v>157939</v>
      </c>
      <c r="Q129" s="83">
        <v>33326</v>
      </c>
      <c r="R129" s="81">
        <v>109266</v>
      </c>
      <c r="S129" s="81">
        <v>7249</v>
      </c>
      <c r="T129" s="81">
        <v>64421</v>
      </c>
      <c r="U129" s="81">
        <v>11490</v>
      </c>
      <c r="V129" s="81">
        <v>28377</v>
      </c>
      <c r="W129" s="81">
        <v>87757</v>
      </c>
      <c r="X129" s="81">
        <v>35003</v>
      </c>
      <c r="Y129" s="83">
        <v>434815</v>
      </c>
      <c r="Z129" s="83">
        <v>323309</v>
      </c>
      <c r="AA129" s="83">
        <v>341147</v>
      </c>
      <c r="AB129" s="83">
        <v>254129</v>
      </c>
      <c r="AC129" s="83">
        <v>122760</v>
      </c>
      <c r="AD129" s="83">
        <v>1476160</v>
      </c>
      <c r="AF129" s="84"/>
      <c r="AG129" s="84"/>
      <c r="AI129" s="84"/>
      <c r="AJ129" s="84"/>
    </row>
    <row r="130" spans="2:36" ht="25.5" hidden="1" x14ac:dyDescent="0.25">
      <c r="B130" s="59" t="s">
        <v>64</v>
      </c>
      <c r="C130" s="53" t="s">
        <v>83</v>
      </c>
      <c r="D130" s="53" t="s">
        <v>216</v>
      </c>
      <c r="E130" s="81">
        <v>1274</v>
      </c>
      <c r="F130" s="81">
        <v>37518</v>
      </c>
      <c r="G130" s="81">
        <v>80659</v>
      </c>
      <c r="H130" s="81">
        <v>14053</v>
      </c>
      <c r="I130" s="81">
        <v>9009</v>
      </c>
      <c r="J130" s="81">
        <v>8478</v>
      </c>
      <c r="K130" s="81">
        <v>33347</v>
      </c>
      <c r="L130" s="81">
        <v>39033</v>
      </c>
      <c r="M130" s="81">
        <v>32409</v>
      </c>
      <c r="N130" s="81">
        <v>11688</v>
      </c>
      <c r="O130" s="81">
        <v>7864</v>
      </c>
      <c r="P130" s="81">
        <v>46119</v>
      </c>
      <c r="Q130" s="83">
        <v>6982</v>
      </c>
      <c r="R130" s="81">
        <v>28092</v>
      </c>
      <c r="S130" s="81">
        <v>1316</v>
      </c>
      <c r="T130" s="81">
        <v>15775</v>
      </c>
      <c r="U130" s="81">
        <v>2461</v>
      </c>
      <c r="V130" s="81">
        <v>7094</v>
      </c>
      <c r="W130" s="81">
        <v>22808</v>
      </c>
      <c r="X130" s="81">
        <v>8139</v>
      </c>
      <c r="Y130" s="83">
        <v>133504</v>
      </c>
      <c r="Z130" s="83">
        <v>89867</v>
      </c>
      <c r="AA130" s="83">
        <v>98080</v>
      </c>
      <c r="AB130" s="83">
        <v>61720</v>
      </c>
      <c r="AC130" s="83">
        <v>30947</v>
      </c>
      <c r="AD130" s="83">
        <v>414118</v>
      </c>
      <c r="AF130" s="84"/>
      <c r="AG130" s="84"/>
      <c r="AI130" s="84"/>
      <c r="AJ130" s="84"/>
    </row>
    <row r="131" spans="2:36" ht="25.5" hidden="1" x14ac:dyDescent="0.25">
      <c r="B131" s="59" t="s">
        <v>65</v>
      </c>
      <c r="C131" s="53" t="s">
        <v>83</v>
      </c>
      <c r="D131" s="53" t="s">
        <v>216</v>
      </c>
      <c r="E131" s="81">
        <v>7</v>
      </c>
      <c r="F131" s="81">
        <v>314</v>
      </c>
      <c r="G131" s="81">
        <v>2011</v>
      </c>
      <c r="H131" s="81">
        <v>315</v>
      </c>
      <c r="I131" s="81">
        <v>103</v>
      </c>
      <c r="J131" s="81">
        <v>105</v>
      </c>
      <c r="K131" s="81">
        <v>493</v>
      </c>
      <c r="L131" s="81">
        <v>310</v>
      </c>
      <c r="M131" s="81">
        <v>350</v>
      </c>
      <c r="N131" s="81">
        <v>60</v>
      </c>
      <c r="O131" s="81">
        <v>245</v>
      </c>
      <c r="P131" s="81">
        <v>382</v>
      </c>
      <c r="Q131" s="83">
        <v>64</v>
      </c>
      <c r="R131" s="81">
        <v>496</v>
      </c>
      <c r="S131" s="81">
        <v>12</v>
      </c>
      <c r="T131" s="81">
        <v>151</v>
      </c>
      <c r="U131" s="81">
        <v>12</v>
      </c>
      <c r="V131" s="81">
        <v>94</v>
      </c>
      <c r="W131" s="81">
        <v>366</v>
      </c>
      <c r="X131" s="81">
        <v>112</v>
      </c>
      <c r="Y131" s="83">
        <v>2647</v>
      </c>
      <c r="Z131" s="83">
        <v>1011</v>
      </c>
      <c r="AA131" s="83">
        <v>1037</v>
      </c>
      <c r="AB131" s="83">
        <v>829</v>
      </c>
      <c r="AC131" s="83">
        <v>478</v>
      </c>
      <c r="AD131" s="83">
        <v>6002</v>
      </c>
      <c r="AF131" s="84"/>
      <c r="AG131" s="84"/>
      <c r="AI131" s="84"/>
      <c r="AJ131" s="84"/>
    </row>
    <row r="132" spans="2:36" hidden="1" x14ac:dyDescent="0.25">
      <c r="B132" s="97" t="s">
        <v>156</v>
      </c>
      <c r="C132" s="98" t="s">
        <v>83</v>
      </c>
      <c r="D132" s="98" t="s">
        <v>216</v>
      </c>
      <c r="E132" s="90">
        <v>10561</v>
      </c>
      <c r="F132" s="90">
        <v>299053</v>
      </c>
      <c r="G132" s="90">
        <v>688507</v>
      </c>
      <c r="H132" s="90">
        <v>108443</v>
      </c>
      <c r="I132" s="90">
        <v>68109</v>
      </c>
      <c r="J132" s="90">
        <v>71427</v>
      </c>
      <c r="K132" s="90">
        <v>322283</v>
      </c>
      <c r="L132" s="90">
        <v>330967</v>
      </c>
      <c r="M132" s="90">
        <v>287323</v>
      </c>
      <c r="N132" s="90">
        <v>110220</v>
      </c>
      <c r="O132" s="90">
        <v>67578</v>
      </c>
      <c r="P132" s="90">
        <v>426830</v>
      </c>
      <c r="Q132" s="90">
        <v>88367</v>
      </c>
      <c r="R132" s="90">
        <v>335138</v>
      </c>
      <c r="S132" s="90">
        <v>19085</v>
      </c>
      <c r="T132" s="90">
        <v>191580</v>
      </c>
      <c r="U132" s="90">
        <v>31525</v>
      </c>
      <c r="V132" s="90">
        <v>89844</v>
      </c>
      <c r="W132" s="90">
        <v>259220</v>
      </c>
      <c r="X132" s="90">
        <v>96174</v>
      </c>
      <c r="Y132" s="90">
        <v>1106564</v>
      </c>
      <c r="Z132" s="90">
        <v>792786</v>
      </c>
      <c r="AA132" s="90">
        <v>891951</v>
      </c>
      <c r="AB132" s="90">
        <v>755539</v>
      </c>
      <c r="AC132" s="90">
        <v>355394</v>
      </c>
      <c r="AD132" s="90">
        <v>3902234</v>
      </c>
      <c r="AF132" s="84"/>
      <c r="AG132" s="84"/>
      <c r="AI132" s="84"/>
      <c r="AJ132" s="84"/>
    </row>
    <row r="133" spans="2:36" ht="15.75" hidden="1" thickBot="1" x14ac:dyDescent="0.3">
      <c r="B133" s="96"/>
      <c r="C133" s="96"/>
      <c r="D133" s="96"/>
      <c r="E133" s="57"/>
      <c r="F133" s="57"/>
      <c r="G133" s="57"/>
      <c r="H133" s="57"/>
      <c r="I133" s="57"/>
      <c r="J133" s="57"/>
      <c r="K133" s="57"/>
      <c r="L133" s="57"/>
      <c r="M133" s="57"/>
      <c r="N133" s="57"/>
      <c r="O133" s="57"/>
      <c r="P133" s="57"/>
      <c r="Q133" s="57"/>
      <c r="R133" s="57"/>
      <c r="S133" s="57"/>
      <c r="T133" s="57"/>
      <c r="U133" s="57"/>
      <c r="V133" s="57"/>
      <c r="W133" s="57"/>
      <c r="X133" s="57"/>
      <c r="Y133" s="58"/>
      <c r="Z133" s="58"/>
      <c r="AA133" s="58"/>
      <c r="AB133" s="58"/>
      <c r="AC133" s="58"/>
      <c r="AD133" s="58"/>
      <c r="AF133" s="84"/>
      <c r="AG133" s="84"/>
      <c r="AI133" s="84"/>
      <c r="AJ133" s="84"/>
    </row>
    <row r="134" spans="2:36" hidden="1" x14ac:dyDescent="0.25">
      <c r="B134" s="110" t="s">
        <v>157</v>
      </c>
      <c r="C134" s="96"/>
      <c r="D134" s="96"/>
      <c r="E134" s="61"/>
      <c r="F134" s="61"/>
      <c r="G134" s="61"/>
      <c r="H134" s="61"/>
      <c r="I134" s="61"/>
      <c r="J134" s="61"/>
      <c r="K134" s="61"/>
      <c r="L134" s="61"/>
      <c r="M134" s="61"/>
      <c r="N134" s="61"/>
      <c r="O134" s="61"/>
      <c r="P134" s="61"/>
      <c r="Q134" s="61"/>
      <c r="R134" s="61"/>
      <c r="S134" s="61"/>
      <c r="T134" s="61"/>
      <c r="U134" s="61"/>
      <c r="V134" s="61"/>
      <c r="W134" s="61"/>
      <c r="X134" s="61"/>
      <c r="Y134" s="61"/>
      <c r="Z134" s="61"/>
      <c r="AA134" s="61"/>
      <c r="AB134" s="61"/>
      <c r="AC134" s="61"/>
      <c r="AD134" s="61"/>
      <c r="AF134" s="84"/>
      <c r="AG134" s="84"/>
      <c r="AI134" s="84"/>
      <c r="AJ134" s="84"/>
    </row>
    <row r="135" spans="2:36" ht="25.5" hidden="1" x14ac:dyDescent="0.25">
      <c r="B135" s="59" t="s">
        <v>66</v>
      </c>
      <c r="C135" s="106" t="s">
        <v>83</v>
      </c>
      <c r="D135" s="106" t="s">
        <v>216</v>
      </c>
      <c r="E135" s="81">
        <v>1967</v>
      </c>
      <c r="F135" s="81">
        <v>66874</v>
      </c>
      <c r="G135" s="81">
        <v>96285</v>
      </c>
      <c r="H135" s="81">
        <v>23456</v>
      </c>
      <c r="I135" s="81">
        <v>13615</v>
      </c>
      <c r="J135" s="81">
        <v>16428</v>
      </c>
      <c r="K135" s="81">
        <v>61336</v>
      </c>
      <c r="L135" s="81">
        <v>58324</v>
      </c>
      <c r="M135" s="81">
        <v>59103</v>
      </c>
      <c r="N135" s="81">
        <v>27155</v>
      </c>
      <c r="O135" s="81">
        <v>15485</v>
      </c>
      <c r="P135" s="81">
        <v>74224</v>
      </c>
      <c r="Q135" s="81">
        <v>27761</v>
      </c>
      <c r="R135" s="81">
        <v>86541</v>
      </c>
      <c r="S135" s="81">
        <v>7918</v>
      </c>
      <c r="T135" s="81">
        <v>63522</v>
      </c>
      <c r="U135" s="81">
        <v>12706</v>
      </c>
      <c r="V135" s="81">
        <v>31869</v>
      </c>
      <c r="W135" s="81">
        <v>78586</v>
      </c>
      <c r="X135" s="81">
        <v>25602</v>
      </c>
      <c r="Y135" s="83">
        <v>188582</v>
      </c>
      <c r="Z135" s="83">
        <v>149703</v>
      </c>
      <c r="AA135" s="83">
        <v>175967</v>
      </c>
      <c r="AB135" s="83">
        <v>230317</v>
      </c>
      <c r="AC135" s="83">
        <v>104188</v>
      </c>
      <c r="AD135" s="83">
        <v>848757</v>
      </c>
      <c r="AF135" s="84"/>
      <c r="AG135" s="84"/>
      <c r="AI135" s="84"/>
      <c r="AJ135" s="84"/>
    </row>
    <row r="136" spans="2:36" ht="25.5" hidden="1" x14ac:dyDescent="0.25">
      <c r="B136" s="59" t="s">
        <v>67</v>
      </c>
      <c r="C136" s="106" t="s">
        <v>83</v>
      </c>
      <c r="D136" s="106" t="s">
        <v>216</v>
      </c>
      <c r="E136" s="81">
        <v>1951</v>
      </c>
      <c r="F136" s="81">
        <v>60225</v>
      </c>
      <c r="G136" s="81">
        <v>211873</v>
      </c>
      <c r="H136" s="81">
        <v>24160</v>
      </c>
      <c r="I136" s="81">
        <v>18342</v>
      </c>
      <c r="J136" s="81">
        <v>16820</v>
      </c>
      <c r="K136" s="81">
        <v>84942</v>
      </c>
      <c r="L136" s="81">
        <v>86733</v>
      </c>
      <c r="M136" s="81">
        <v>79762</v>
      </c>
      <c r="N136" s="81">
        <v>28049</v>
      </c>
      <c r="O136" s="81">
        <v>16822</v>
      </c>
      <c r="P136" s="81">
        <v>175301</v>
      </c>
      <c r="Q136" s="81">
        <v>22671</v>
      </c>
      <c r="R136" s="81">
        <v>102817</v>
      </c>
      <c r="S136" s="81">
        <v>4345</v>
      </c>
      <c r="T136" s="81">
        <v>56825</v>
      </c>
      <c r="U136" s="81">
        <v>7081</v>
      </c>
      <c r="V136" s="81">
        <v>23420</v>
      </c>
      <c r="W136" s="81">
        <v>69061</v>
      </c>
      <c r="X136" s="81">
        <v>25207</v>
      </c>
      <c r="Y136" s="83">
        <v>298209</v>
      </c>
      <c r="Z136" s="83">
        <v>206837</v>
      </c>
      <c r="AA136" s="83">
        <v>299934</v>
      </c>
      <c r="AB136" s="83">
        <v>217159</v>
      </c>
      <c r="AC136" s="83">
        <v>94268</v>
      </c>
      <c r="AD136" s="83">
        <v>1116407</v>
      </c>
      <c r="AF136" s="84"/>
      <c r="AG136" s="84"/>
      <c r="AI136" s="84"/>
      <c r="AJ136" s="84"/>
    </row>
    <row r="137" spans="2:36" ht="25.5" hidden="1" x14ac:dyDescent="0.25">
      <c r="B137" s="59" t="s">
        <v>68</v>
      </c>
      <c r="C137" s="106" t="s">
        <v>83</v>
      </c>
      <c r="D137" s="106" t="s">
        <v>216</v>
      </c>
      <c r="E137" s="81">
        <v>2543</v>
      </c>
      <c r="F137" s="81">
        <v>63156</v>
      </c>
      <c r="G137" s="81">
        <v>100463</v>
      </c>
      <c r="H137" s="81">
        <v>24108</v>
      </c>
      <c r="I137" s="81">
        <v>15552</v>
      </c>
      <c r="J137" s="81">
        <v>9223</v>
      </c>
      <c r="K137" s="81">
        <v>77813</v>
      </c>
      <c r="L137" s="81">
        <v>51809</v>
      </c>
      <c r="M137" s="81">
        <v>55554</v>
      </c>
      <c r="N137" s="81">
        <v>24357</v>
      </c>
      <c r="O137" s="81">
        <v>15230</v>
      </c>
      <c r="P137" s="81">
        <v>47524</v>
      </c>
      <c r="Q137" s="81">
        <v>13195</v>
      </c>
      <c r="R137" s="81">
        <v>56225</v>
      </c>
      <c r="S137" s="81">
        <v>2157</v>
      </c>
      <c r="T137" s="81">
        <v>21822</v>
      </c>
      <c r="U137" s="81">
        <v>3783</v>
      </c>
      <c r="V137" s="81">
        <v>12415</v>
      </c>
      <c r="W137" s="81">
        <v>30772</v>
      </c>
      <c r="X137" s="81">
        <v>14181</v>
      </c>
      <c r="Y137" s="83">
        <v>190270</v>
      </c>
      <c r="Z137" s="83">
        <v>154397</v>
      </c>
      <c r="AA137" s="83">
        <v>142665</v>
      </c>
      <c r="AB137" s="83">
        <v>109597</v>
      </c>
      <c r="AC137" s="83">
        <v>44953</v>
      </c>
      <c r="AD137" s="83">
        <v>641882</v>
      </c>
      <c r="AF137" s="84"/>
      <c r="AG137" s="84"/>
      <c r="AI137" s="84"/>
      <c r="AJ137" s="84"/>
    </row>
    <row r="138" spans="2:36" ht="25.5" hidden="1" x14ac:dyDescent="0.25">
      <c r="B138" s="59" t="s">
        <v>69</v>
      </c>
      <c r="C138" s="106" t="s">
        <v>83</v>
      </c>
      <c r="D138" s="106" t="s">
        <v>216</v>
      </c>
      <c r="E138" s="81">
        <v>3667</v>
      </c>
      <c r="F138" s="81">
        <v>91987</v>
      </c>
      <c r="G138" s="81">
        <v>220629</v>
      </c>
      <c r="H138" s="81">
        <v>31481</v>
      </c>
      <c r="I138" s="81">
        <v>15264</v>
      </c>
      <c r="J138" s="81">
        <v>23911</v>
      </c>
      <c r="K138" s="81">
        <v>79381</v>
      </c>
      <c r="L138" s="81">
        <v>110865</v>
      </c>
      <c r="M138" s="81">
        <v>79502</v>
      </c>
      <c r="N138" s="81">
        <v>24765</v>
      </c>
      <c r="O138" s="81">
        <v>17064</v>
      </c>
      <c r="P138" s="81">
        <v>106419</v>
      </c>
      <c r="Q138" s="81">
        <v>21455</v>
      </c>
      <c r="R138" s="81">
        <v>74364</v>
      </c>
      <c r="S138" s="81">
        <v>4014</v>
      </c>
      <c r="T138" s="81">
        <v>41225</v>
      </c>
      <c r="U138" s="81">
        <v>6097</v>
      </c>
      <c r="V138" s="81">
        <v>18336</v>
      </c>
      <c r="W138" s="81">
        <v>64626</v>
      </c>
      <c r="X138" s="81">
        <v>26827</v>
      </c>
      <c r="Y138" s="83">
        <v>347764</v>
      </c>
      <c r="Z138" s="83">
        <v>229421</v>
      </c>
      <c r="AA138" s="83">
        <v>227750</v>
      </c>
      <c r="AB138" s="83">
        <v>165491</v>
      </c>
      <c r="AC138" s="83">
        <v>91453</v>
      </c>
      <c r="AD138" s="83">
        <v>1061879</v>
      </c>
      <c r="AF138" s="84"/>
      <c r="AG138" s="84"/>
      <c r="AI138" s="84"/>
      <c r="AJ138" s="84"/>
    </row>
    <row r="139" spans="2:36" ht="25.5" hidden="1" x14ac:dyDescent="0.25">
      <c r="B139" s="59" t="s">
        <v>70</v>
      </c>
      <c r="C139" s="106" t="s">
        <v>83</v>
      </c>
      <c r="D139" s="106" t="s">
        <v>216</v>
      </c>
      <c r="E139" s="81">
        <v>433</v>
      </c>
      <c r="F139" s="81">
        <v>16811</v>
      </c>
      <c r="G139" s="81">
        <v>59257</v>
      </c>
      <c r="H139" s="81">
        <v>5238</v>
      </c>
      <c r="I139" s="81">
        <v>5336</v>
      </c>
      <c r="J139" s="81">
        <v>5045</v>
      </c>
      <c r="K139" s="81">
        <v>18811</v>
      </c>
      <c r="L139" s="81">
        <v>23236</v>
      </c>
      <c r="M139" s="81">
        <v>13402</v>
      </c>
      <c r="N139" s="81">
        <v>5894</v>
      </c>
      <c r="O139" s="81">
        <v>2977</v>
      </c>
      <c r="P139" s="81">
        <v>23362</v>
      </c>
      <c r="Q139" s="81">
        <v>3285</v>
      </c>
      <c r="R139" s="81">
        <v>15191</v>
      </c>
      <c r="S139" s="81">
        <v>651</v>
      </c>
      <c r="T139" s="81">
        <v>8186</v>
      </c>
      <c r="U139" s="81">
        <v>1858</v>
      </c>
      <c r="V139" s="81">
        <v>3804</v>
      </c>
      <c r="W139" s="81">
        <v>16175</v>
      </c>
      <c r="X139" s="81">
        <v>4357</v>
      </c>
      <c r="Y139" s="83">
        <v>81739</v>
      </c>
      <c r="Z139" s="83">
        <v>52428</v>
      </c>
      <c r="AA139" s="83">
        <v>45635</v>
      </c>
      <c r="AB139" s="83">
        <v>32975</v>
      </c>
      <c r="AC139" s="83">
        <v>20532</v>
      </c>
      <c r="AD139" s="83">
        <v>233309</v>
      </c>
      <c r="AF139" s="84"/>
      <c r="AG139" s="84"/>
      <c r="AI139" s="84"/>
      <c r="AJ139" s="84"/>
    </row>
    <row r="140" spans="2:36" hidden="1" x14ac:dyDescent="0.25">
      <c r="B140" s="97" t="s">
        <v>156</v>
      </c>
      <c r="C140" s="98" t="s">
        <v>83</v>
      </c>
      <c r="D140" s="108" t="s">
        <v>216</v>
      </c>
      <c r="E140" s="90">
        <v>10561</v>
      </c>
      <c r="F140" s="90">
        <v>299053</v>
      </c>
      <c r="G140" s="90">
        <v>688507</v>
      </c>
      <c r="H140" s="90">
        <v>108443</v>
      </c>
      <c r="I140" s="90">
        <v>68109</v>
      </c>
      <c r="J140" s="90">
        <v>71427</v>
      </c>
      <c r="K140" s="90">
        <v>322283</v>
      </c>
      <c r="L140" s="90">
        <v>330967</v>
      </c>
      <c r="M140" s="90">
        <v>287323</v>
      </c>
      <c r="N140" s="90">
        <v>110220</v>
      </c>
      <c r="O140" s="90">
        <v>67578</v>
      </c>
      <c r="P140" s="90">
        <v>426830</v>
      </c>
      <c r="Q140" s="90">
        <v>88367</v>
      </c>
      <c r="R140" s="90">
        <v>335138</v>
      </c>
      <c r="S140" s="90">
        <v>19085</v>
      </c>
      <c r="T140" s="90">
        <v>191580</v>
      </c>
      <c r="U140" s="90">
        <v>31525</v>
      </c>
      <c r="V140" s="90">
        <v>89844</v>
      </c>
      <c r="W140" s="90">
        <v>259220</v>
      </c>
      <c r="X140" s="90">
        <v>96174</v>
      </c>
      <c r="Y140" s="90">
        <v>1106564</v>
      </c>
      <c r="Z140" s="90">
        <v>792786</v>
      </c>
      <c r="AA140" s="90">
        <v>891951</v>
      </c>
      <c r="AB140" s="90">
        <v>755539</v>
      </c>
      <c r="AC140" s="90">
        <v>355394</v>
      </c>
      <c r="AD140" s="90">
        <v>3902234</v>
      </c>
      <c r="AF140" s="84"/>
      <c r="AG140" s="84"/>
      <c r="AI140" s="84"/>
      <c r="AJ140" s="84"/>
    </row>
    <row r="141" spans="2:36" hidden="1" x14ac:dyDescent="0.25">
      <c r="B141" s="77"/>
      <c r="C141" s="85"/>
      <c r="D141" s="85"/>
      <c r="E141" s="84">
        <v>137</v>
      </c>
      <c r="F141" s="84">
        <v>299053.09999999998</v>
      </c>
      <c r="G141" s="84">
        <v>688507.1</v>
      </c>
      <c r="H141" s="84">
        <v>108443.1</v>
      </c>
      <c r="I141" s="84">
        <v>68109.100000000006</v>
      </c>
      <c r="J141" s="84">
        <v>71427.100000000006</v>
      </c>
      <c r="K141" s="84">
        <v>322283.09999999998</v>
      </c>
      <c r="L141" s="84">
        <v>330967.09999999998</v>
      </c>
      <c r="M141" s="84">
        <v>287323.09999999998</v>
      </c>
      <c r="N141" s="84">
        <v>110220.1</v>
      </c>
      <c r="O141" s="84">
        <v>67578.100000000006</v>
      </c>
      <c r="P141" s="84">
        <v>426830.1</v>
      </c>
      <c r="Q141" s="84">
        <v>88367.1</v>
      </c>
      <c r="R141" s="84">
        <v>335138.09999999998</v>
      </c>
      <c r="S141" s="84">
        <v>19085.099999999999</v>
      </c>
      <c r="T141" s="84">
        <v>191580.1</v>
      </c>
      <c r="U141" s="84">
        <v>31525.1</v>
      </c>
      <c r="V141" s="84">
        <v>89844.1</v>
      </c>
      <c r="W141" s="84">
        <v>259220.1</v>
      </c>
      <c r="X141" s="84">
        <v>96174.1</v>
      </c>
      <c r="Y141" s="84">
        <v>1106564.1000000001</v>
      </c>
      <c r="Z141" s="84">
        <v>792786.1</v>
      </c>
      <c r="AA141" s="84">
        <v>891951.1</v>
      </c>
      <c r="AB141" s="84">
        <v>755539.1</v>
      </c>
      <c r="AC141" s="84">
        <v>355394.1</v>
      </c>
      <c r="AD141" s="84">
        <v>3902234.1</v>
      </c>
      <c r="AF141" s="84"/>
      <c r="AG141" s="84"/>
      <c r="AI141" s="84"/>
      <c r="AJ141" s="84"/>
    </row>
    <row r="142" spans="2:36" hidden="1" x14ac:dyDescent="0.25">
      <c r="B142" s="77"/>
      <c r="C142" s="85"/>
      <c r="D142" s="85"/>
      <c r="E142" s="84">
        <v>138</v>
      </c>
      <c r="F142" s="84">
        <v>299053.19999999995</v>
      </c>
      <c r="G142" s="84">
        <v>688507.2</v>
      </c>
      <c r="H142" s="84">
        <v>108443.20000000001</v>
      </c>
      <c r="I142" s="84">
        <v>68109.200000000012</v>
      </c>
      <c r="J142" s="84">
        <v>71427.200000000012</v>
      </c>
      <c r="K142" s="84">
        <v>322283.19999999995</v>
      </c>
      <c r="L142" s="84">
        <v>330967.19999999995</v>
      </c>
      <c r="M142" s="84">
        <v>287323.19999999995</v>
      </c>
      <c r="N142" s="84">
        <v>110220.20000000001</v>
      </c>
      <c r="O142" s="84">
        <v>67578.200000000012</v>
      </c>
      <c r="P142" s="84">
        <v>426830.19999999995</v>
      </c>
      <c r="Q142" s="84">
        <v>88367.200000000012</v>
      </c>
      <c r="R142" s="84">
        <v>335138.19999999995</v>
      </c>
      <c r="S142" s="84">
        <v>19085.199999999997</v>
      </c>
      <c r="T142" s="84">
        <v>191580.2</v>
      </c>
      <c r="U142" s="84">
        <v>31525.199999999997</v>
      </c>
      <c r="V142" s="84">
        <v>89844.200000000012</v>
      </c>
      <c r="W142" s="84">
        <v>259220.2</v>
      </c>
      <c r="X142" s="84">
        <v>96174.200000000012</v>
      </c>
      <c r="Y142" s="84">
        <v>1106564.2000000002</v>
      </c>
      <c r="Z142" s="84">
        <v>792786.2</v>
      </c>
      <c r="AA142" s="84">
        <v>891951.2</v>
      </c>
      <c r="AB142" s="84">
        <v>755539.2</v>
      </c>
      <c r="AC142" s="84">
        <v>355394.19999999995</v>
      </c>
      <c r="AD142" s="84">
        <v>3902234.2</v>
      </c>
      <c r="AF142" s="84"/>
      <c r="AG142" s="84"/>
      <c r="AI142" s="84"/>
      <c r="AJ142" s="84"/>
    </row>
    <row r="143" spans="2:36" hidden="1" x14ac:dyDescent="0.25">
      <c r="B143" s="77"/>
      <c r="C143" s="77"/>
      <c r="D143" s="77"/>
      <c r="E143" s="84">
        <v>139</v>
      </c>
      <c r="F143" s="84">
        <v>299053.29999999993</v>
      </c>
      <c r="G143" s="84">
        <v>688507.29999999993</v>
      </c>
      <c r="H143" s="84">
        <v>108443.30000000002</v>
      </c>
      <c r="I143" s="84">
        <v>68109.300000000017</v>
      </c>
      <c r="J143" s="84">
        <v>71427.300000000017</v>
      </c>
      <c r="K143" s="84">
        <v>322283.29999999993</v>
      </c>
      <c r="L143" s="84">
        <v>330967.29999999993</v>
      </c>
      <c r="M143" s="84">
        <v>287323.29999999993</v>
      </c>
      <c r="N143" s="84">
        <v>110220.30000000002</v>
      </c>
      <c r="O143" s="84">
        <v>67578.300000000017</v>
      </c>
      <c r="P143" s="84">
        <v>426830.29999999993</v>
      </c>
      <c r="Q143" s="84">
        <v>88367.300000000017</v>
      </c>
      <c r="R143" s="84">
        <v>335138.29999999993</v>
      </c>
      <c r="S143" s="84">
        <v>19085.299999999996</v>
      </c>
      <c r="T143" s="84">
        <v>191580.30000000002</v>
      </c>
      <c r="U143" s="84">
        <v>31525.299999999996</v>
      </c>
      <c r="V143" s="84">
        <v>89844.300000000017</v>
      </c>
      <c r="W143" s="84">
        <v>259220.30000000002</v>
      </c>
      <c r="X143" s="84">
        <v>96174.300000000017</v>
      </c>
      <c r="Y143" s="84">
        <v>1106564.3000000003</v>
      </c>
      <c r="Z143" s="84">
        <v>792786.29999999993</v>
      </c>
      <c r="AA143" s="84">
        <v>891951.29999999993</v>
      </c>
      <c r="AB143" s="84">
        <v>755539.29999999993</v>
      </c>
      <c r="AC143" s="84">
        <v>355394.29999999993</v>
      </c>
      <c r="AD143" s="84">
        <v>3902234.3000000003</v>
      </c>
      <c r="AF143" s="84"/>
      <c r="AG143" s="84"/>
      <c r="AI143" s="84"/>
      <c r="AJ143" s="84"/>
    </row>
    <row r="144" spans="2:36" hidden="1" x14ac:dyDescent="0.25">
      <c r="B144" s="77"/>
      <c r="C144" s="77"/>
      <c r="D144" s="77"/>
      <c r="E144" s="84">
        <v>140</v>
      </c>
      <c r="F144" s="84">
        <v>299053.39999999991</v>
      </c>
      <c r="G144" s="84">
        <v>688507.39999999991</v>
      </c>
      <c r="H144" s="84">
        <v>108443.40000000002</v>
      </c>
      <c r="I144" s="84">
        <v>68109.400000000023</v>
      </c>
      <c r="J144" s="84">
        <v>71427.400000000023</v>
      </c>
      <c r="K144" s="84">
        <v>322283.39999999991</v>
      </c>
      <c r="L144" s="84">
        <v>330967.39999999991</v>
      </c>
      <c r="M144" s="84">
        <v>287323.39999999991</v>
      </c>
      <c r="N144" s="84">
        <v>110220.40000000002</v>
      </c>
      <c r="O144" s="84">
        <v>67578.400000000023</v>
      </c>
      <c r="P144" s="84">
        <v>426830.39999999991</v>
      </c>
      <c r="Q144" s="84">
        <v>88367.400000000023</v>
      </c>
      <c r="R144" s="84">
        <v>335138.39999999991</v>
      </c>
      <c r="S144" s="84">
        <v>19085.399999999994</v>
      </c>
      <c r="T144" s="84">
        <v>191580.40000000002</v>
      </c>
      <c r="U144" s="84">
        <v>31525.399999999994</v>
      </c>
      <c r="V144" s="84">
        <v>89844.400000000023</v>
      </c>
      <c r="W144" s="84">
        <v>259220.40000000002</v>
      </c>
      <c r="X144" s="84">
        <v>96174.400000000023</v>
      </c>
      <c r="Y144" s="84">
        <v>1106564.4000000004</v>
      </c>
      <c r="Z144" s="84">
        <v>792786.39999999991</v>
      </c>
      <c r="AA144" s="84">
        <v>891951.39999999991</v>
      </c>
      <c r="AB144" s="84">
        <v>755539.39999999991</v>
      </c>
      <c r="AC144" s="84">
        <v>355394.39999999991</v>
      </c>
      <c r="AD144" s="84">
        <v>3902234.4000000004</v>
      </c>
      <c r="AF144" s="84"/>
      <c r="AG144" s="84"/>
      <c r="AI144" s="84"/>
      <c r="AJ144" s="84"/>
    </row>
    <row r="145" spans="2:36" hidden="1" x14ac:dyDescent="0.25">
      <c r="B145" s="77"/>
      <c r="C145" s="77"/>
      <c r="D145" s="77"/>
      <c r="E145" s="84">
        <v>141</v>
      </c>
      <c r="F145" s="84">
        <v>299053.49999999988</v>
      </c>
      <c r="G145" s="84">
        <v>688507.49999999988</v>
      </c>
      <c r="H145" s="84">
        <v>108443.50000000003</v>
      </c>
      <c r="I145" s="84">
        <v>68109.500000000029</v>
      </c>
      <c r="J145" s="84">
        <v>71427.500000000029</v>
      </c>
      <c r="K145" s="84">
        <v>322283.49999999988</v>
      </c>
      <c r="L145" s="84">
        <v>330967.49999999988</v>
      </c>
      <c r="M145" s="84">
        <v>287323.49999999988</v>
      </c>
      <c r="N145" s="84">
        <v>110220.50000000003</v>
      </c>
      <c r="O145" s="84">
        <v>67578.500000000029</v>
      </c>
      <c r="P145" s="84">
        <v>426830.49999999988</v>
      </c>
      <c r="Q145" s="84">
        <v>88367.500000000029</v>
      </c>
      <c r="R145" s="84">
        <v>335138.49999999988</v>
      </c>
      <c r="S145" s="84">
        <v>19085.499999999993</v>
      </c>
      <c r="T145" s="84">
        <v>191580.50000000003</v>
      </c>
      <c r="U145" s="84">
        <v>31525.499999999993</v>
      </c>
      <c r="V145" s="84">
        <v>89844.500000000029</v>
      </c>
      <c r="W145" s="84">
        <v>259220.50000000003</v>
      </c>
      <c r="X145" s="84">
        <v>96174.500000000029</v>
      </c>
      <c r="Y145" s="84">
        <v>1106564.5000000005</v>
      </c>
      <c r="Z145" s="84">
        <v>792786.49999999988</v>
      </c>
      <c r="AA145" s="84">
        <v>891951.49999999988</v>
      </c>
      <c r="AB145" s="84">
        <v>755539.49999999988</v>
      </c>
      <c r="AC145" s="84">
        <v>355394.49999999988</v>
      </c>
      <c r="AD145" s="84">
        <v>3902234.5000000005</v>
      </c>
      <c r="AF145" s="84"/>
      <c r="AG145" s="84"/>
      <c r="AI145" s="84"/>
      <c r="AJ145" s="84"/>
    </row>
    <row r="146" spans="2:36" hidden="1" x14ac:dyDescent="0.25">
      <c r="B146" s="77"/>
      <c r="C146" s="77"/>
      <c r="D146" s="77"/>
      <c r="E146" s="84">
        <v>142</v>
      </c>
      <c r="F146" s="84">
        <v>299053.59999999986</v>
      </c>
      <c r="G146" s="84">
        <v>688507.59999999986</v>
      </c>
      <c r="H146" s="84">
        <v>108443.60000000003</v>
      </c>
      <c r="I146" s="84">
        <v>68109.600000000035</v>
      </c>
      <c r="J146" s="84">
        <v>71427.600000000035</v>
      </c>
      <c r="K146" s="84">
        <v>322283.59999999986</v>
      </c>
      <c r="L146" s="84">
        <v>330967.59999999986</v>
      </c>
      <c r="M146" s="84">
        <v>287323.59999999986</v>
      </c>
      <c r="N146" s="84">
        <v>110220.60000000003</v>
      </c>
      <c r="O146" s="84">
        <v>67578.600000000035</v>
      </c>
      <c r="P146" s="84">
        <v>426830.59999999986</v>
      </c>
      <c r="Q146" s="84">
        <v>88367.600000000035</v>
      </c>
      <c r="R146" s="84">
        <v>335138.59999999986</v>
      </c>
      <c r="S146" s="84">
        <v>19085.599999999991</v>
      </c>
      <c r="T146" s="84">
        <v>191580.60000000003</v>
      </c>
      <c r="U146" s="84">
        <v>31525.599999999991</v>
      </c>
      <c r="V146" s="84">
        <v>89844.600000000035</v>
      </c>
      <c r="W146" s="84">
        <v>259220.60000000003</v>
      </c>
      <c r="X146" s="84">
        <v>96174.600000000035</v>
      </c>
      <c r="Y146" s="84">
        <v>1106564.6000000006</v>
      </c>
      <c r="Z146" s="84">
        <v>792786.59999999986</v>
      </c>
      <c r="AA146" s="84">
        <v>891951.59999999986</v>
      </c>
      <c r="AB146" s="84">
        <v>755539.59999999986</v>
      </c>
      <c r="AC146" s="84">
        <v>355394.59999999986</v>
      </c>
      <c r="AD146" s="84">
        <v>3902234.6000000006</v>
      </c>
      <c r="AF146" s="84"/>
      <c r="AG146" s="84"/>
      <c r="AI146" s="84"/>
      <c r="AJ146" s="84"/>
    </row>
    <row r="147" spans="2:36" hidden="1" x14ac:dyDescent="0.25">
      <c r="B147" s="77"/>
      <c r="C147" s="77"/>
      <c r="D147" s="77"/>
      <c r="E147" s="84">
        <v>143</v>
      </c>
      <c r="F147" s="84">
        <v>299053.69999999984</v>
      </c>
      <c r="G147" s="84">
        <v>688507.69999999984</v>
      </c>
      <c r="H147" s="84">
        <v>108443.70000000004</v>
      </c>
      <c r="I147" s="84">
        <v>68109.700000000041</v>
      </c>
      <c r="J147" s="84">
        <v>71427.700000000041</v>
      </c>
      <c r="K147" s="84">
        <v>322283.69999999984</v>
      </c>
      <c r="L147" s="84">
        <v>330967.69999999984</v>
      </c>
      <c r="M147" s="84">
        <v>287323.69999999984</v>
      </c>
      <c r="N147" s="84">
        <v>110220.70000000004</v>
      </c>
      <c r="O147" s="84">
        <v>67578.700000000041</v>
      </c>
      <c r="P147" s="84">
        <v>426830.69999999984</v>
      </c>
      <c r="Q147" s="84">
        <v>88367.700000000041</v>
      </c>
      <c r="R147" s="84">
        <v>335138.69999999984</v>
      </c>
      <c r="S147" s="84">
        <v>19085.69999999999</v>
      </c>
      <c r="T147" s="84">
        <v>191580.70000000004</v>
      </c>
      <c r="U147" s="84">
        <v>31525.69999999999</v>
      </c>
      <c r="V147" s="84">
        <v>89844.700000000041</v>
      </c>
      <c r="W147" s="84">
        <v>259220.70000000004</v>
      </c>
      <c r="X147" s="84">
        <v>96174.700000000041</v>
      </c>
      <c r="Y147" s="84">
        <v>1106564.7000000007</v>
      </c>
      <c r="Z147" s="84">
        <v>792786.69999999984</v>
      </c>
      <c r="AA147" s="84">
        <v>891951.69999999984</v>
      </c>
      <c r="AB147" s="84">
        <v>755539.69999999984</v>
      </c>
      <c r="AC147" s="84">
        <v>355394.69999999984</v>
      </c>
      <c r="AD147" s="84">
        <v>3902234.7000000007</v>
      </c>
      <c r="AF147" s="84"/>
      <c r="AG147" s="84"/>
      <c r="AI147" s="84"/>
      <c r="AJ147" s="84"/>
    </row>
    <row r="148" spans="2:36" hidden="1" x14ac:dyDescent="0.25">
      <c r="B148" s="77"/>
      <c r="C148" s="77"/>
      <c r="D148" s="77"/>
      <c r="E148" s="84">
        <v>144</v>
      </c>
      <c r="F148" s="84">
        <v>299053.79999999981</v>
      </c>
      <c r="G148" s="84">
        <v>688507.79999999981</v>
      </c>
      <c r="H148" s="84">
        <v>108443.80000000005</v>
      </c>
      <c r="I148" s="84">
        <v>68109.800000000047</v>
      </c>
      <c r="J148" s="84">
        <v>71427.800000000047</v>
      </c>
      <c r="K148" s="84">
        <v>322283.79999999981</v>
      </c>
      <c r="L148" s="84">
        <v>330967.79999999981</v>
      </c>
      <c r="M148" s="84">
        <v>287323.79999999981</v>
      </c>
      <c r="N148" s="84">
        <v>110220.80000000005</v>
      </c>
      <c r="O148" s="84">
        <v>67578.800000000047</v>
      </c>
      <c r="P148" s="84">
        <v>426830.79999999981</v>
      </c>
      <c r="Q148" s="84">
        <v>88367.800000000047</v>
      </c>
      <c r="R148" s="84">
        <v>335138.79999999981</v>
      </c>
      <c r="S148" s="84">
        <v>19085.799999999988</v>
      </c>
      <c r="T148" s="84">
        <v>191580.80000000005</v>
      </c>
      <c r="U148" s="84">
        <v>31525.799999999988</v>
      </c>
      <c r="V148" s="84">
        <v>89844.800000000047</v>
      </c>
      <c r="W148" s="84">
        <v>259220.80000000005</v>
      </c>
      <c r="X148" s="84">
        <v>96174.800000000047</v>
      </c>
      <c r="Y148" s="84">
        <v>1106564.8000000007</v>
      </c>
      <c r="Z148" s="84">
        <v>792786.79999999981</v>
      </c>
      <c r="AA148" s="84">
        <v>891951.79999999981</v>
      </c>
      <c r="AB148" s="84">
        <v>755539.79999999981</v>
      </c>
      <c r="AC148" s="84">
        <v>355394.79999999981</v>
      </c>
      <c r="AD148" s="84">
        <v>3902234.8000000007</v>
      </c>
      <c r="AF148" s="84"/>
      <c r="AG148" s="84"/>
      <c r="AI148" s="84"/>
      <c r="AJ148" s="84"/>
    </row>
    <row r="149" spans="2:36" hidden="1" x14ac:dyDescent="0.25">
      <c r="B149" s="77"/>
      <c r="C149" s="77"/>
      <c r="D149" s="77"/>
      <c r="E149" s="84">
        <v>145</v>
      </c>
      <c r="F149" s="84">
        <v>299053.89999999979</v>
      </c>
      <c r="G149" s="84">
        <v>688507.89999999979</v>
      </c>
      <c r="H149" s="84">
        <v>108443.90000000005</v>
      </c>
      <c r="I149" s="84">
        <v>68109.900000000052</v>
      </c>
      <c r="J149" s="84">
        <v>71427.900000000052</v>
      </c>
      <c r="K149" s="84">
        <v>322283.89999999979</v>
      </c>
      <c r="L149" s="84">
        <v>330967.89999999979</v>
      </c>
      <c r="M149" s="84">
        <v>287323.89999999979</v>
      </c>
      <c r="N149" s="84">
        <v>110220.90000000005</v>
      </c>
      <c r="O149" s="84">
        <v>67578.900000000052</v>
      </c>
      <c r="P149" s="84">
        <v>426830.89999999979</v>
      </c>
      <c r="Q149" s="84">
        <v>88367.900000000052</v>
      </c>
      <c r="R149" s="84">
        <v>335138.89999999979</v>
      </c>
      <c r="S149" s="84">
        <v>19085.899999999987</v>
      </c>
      <c r="T149" s="84">
        <v>191580.90000000005</v>
      </c>
      <c r="U149" s="84">
        <v>31525.899999999987</v>
      </c>
      <c r="V149" s="84">
        <v>89844.900000000052</v>
      </c>
      <c r="W149" s="84">
        <v>259220.90000000005</v>
      </c>
      <c r="X149" s="84">
        <v>96174.900000000052</v>
      </c>
      <c r="Y149" s="84">
        <v>1106564.9000000008</v>
      </c>
      <c r="Z149" s="84">
        <v>792786.89999999979</v>
      </c>
      <c r="AA149" s="84">
        <v>891951.89999999979</v>
      </c>
      <c r="AB149" s="84">
        <v>755539.89999999979</v>
      </c>
      <c r="AC149" s="84">
        <v>355394.89999999979</v>
      </c>
      <c r="AD149" s="84">
        <v>3902234.9000000008</v>
      </c>
      <c r="AF149" s="84"/>
      <c r="AG149" s="84"/>
      <c r="AI149" s="84"/>
      <c r="AJ149" s="84"/>
    </row>
    <row r="150" spans="2:36" hidden="1" x14ac:dyDescent="0.25">
      <c r="B150" s="77"/>
      <c r="C150" s="77"/>
      <c r="D150" s="77"/>
      <c r="E150" s="84">
        <v>146</v>
      </c>
      <c r="F150" s="84">
        <v>299053.99999999977</v>
      </c>
      <c r="G150" s="84">
        <v>688507.99999999977</v>
      </c>
      <c r="H150" s="84">
        <v>108444.00000000006</v>
      </c>
      <c r="I150" s="84">
        <v>68110.000000000058</v>
      </c>
      <c r="J150" s="84">
        <v>71428.000000000058</v>
      </c>
      <c r="K150" s="84">
        <v>322283.99999999977</v>
      </c>
      <c r="L150" s="84">
        <v>330967.99999999977</v>
      </c>
      <c r="M150" s="84">
        <v>287323.99999999977</v>
      </c>
      <c r="N150" s="84">
        <v>110221.00000000006</v>
      </c>
      <c r="O150" s="84">
        <v>67579.000000000058</v>
      </c>
      <c r="P150" s="84">
        <v>426830.99999999977</v>
      </c>
      <c r="Q150" s="84">
        <v>88368.000000000058</v>
      </c>
      <c r="R150" s="84">
        <v>335138.99999999977</v>
      </c>
      <c r="S150" s="84">
        <v>19085.999999999985</v>
      </c>
      <c r="T150" s="84">
        <v>191581.00000000006</v>
      </c>
      <c r="U150" s="84">
        <v>31525.999999999985</v>
      </c>
      <c r="V150" s="84">
        <v>89845.000000000058</v>
      </c>
      <c r="W150" s="84">
        <v>259221.00000000006</v>
      </c>
      <c r="X150" s="84">
        <v>96175.000000000058</v>
      </c>
      <c r="Y150" s="84">
        <v>1106565.0000000009</v>
      </c>
      <c r="Z150" s="84">
        <v>792786.99999999977</v>
      </c>
      <c r="AA150" s="84">
        <v>891951.99999999977</v>
      </c>
      <c r="AB150" s="84">
        <v>755539.99999999977</v>
      </c>
      <c r="AC150" s="84">
        <v>355394.99999999977</v>
      </c>
      <c r="AD150" s="84">
        <v>3902235.0000000009</v>
      </c>
      <c r="AF150" s="84"/>
      <c r="AG150" s="84"/>
      <c r="AI150" s="84"/>
      <c r="AJ150" s="84"/>
    </row>
    <row r="151" spans="2:36" hidden="1" x14ac:dyDescent="0.25">
      <c r="B151" s="77"/>
      <c r="C151" s="77"/>
      <c r="D151" s="77"/>
      <c r="E151" s="84">
        <v>147</v>
      </c>
      <c r="F151" s="84">
        <v>299054.09999999974</v>
      </c>
      <c r="G151" s="84">
        <v>688508.09999999974</v>
      </c>
      <c r="H151" s="84">
        <v>108444.10000000006</v>
      </c>
      <c r="I151" s="84">
        <v>68110.100000000064</v>
      </c>
      <c r="J151" s="84">
        <v>71428.100000000064</v>
      </c>
      <c r="K151" s="84">
        <v>322284.09999999974</v>
      </c>
      <c r="L151" s="84">
        <v>330968.09999999974</v>
      </c>
      <c r="M151" s="84">
        <v>287324.09999999974</v>
      </c>
      <c r="N151" s="84">
        <v>110221.10000000006</v>
      </c>
      <c r="O151" s="84">
        <v>67579.100000000064</v>
      </c>
      <c r="P151" s="84">
        <v>426831.09999999974</v>
      </c>
      <c r="Q151" s="84">
        <v>88368.100000000064</v>
      </c>
      <c r="R151" s="84">
        <v>335139.09999999974</v>
      </c>
      <c r="S151" s="84">
        <v>19086.099999999984</v>
      </c>
      <c r="T151" s="84">
        <v>191581.10000000006</v>
      </c>
      <c r="U151" s="84">
        <v>31526.099999999984</v>
      </c>
      <c r="V151" s="84">
        <v>89845.100000000064</v>
      </c>
      <c r="W151" s="84">
        <v>259221.10000000006</v>
      </c>
      <c r="X151" s="84">
        <v>96175.100000000064</v>
      </c>
      <c r="Y151" s="84">
        <v>1106565.100000001</v>
      </c>
      <c r="Z151" s="84">
        <v>792787.09999999974</v>
      </c>
      <c r="AA151" s="84">
        <v>891952.09999999974</v>
      </c>
      <c r="AB151" s="84">
        <v>755540.09999999974</v>
      </c>
      <c r="AC151" s="84">
        <v>355395.09999999974</v>
      </c>
      <c r="AD151" s="84">
        <v>3902235.100000001</v>
      </c>
      <c r="AF151" s="84"/>
      <c r="AG151" s="84"/>
      <c r="AI151" s="84"/>
      <c r="AJ151" s="84"/>
    </row>
    <row r="152" spans="2:36" hidden="1" x14ac:dyDescent="0.25">
      <c r="B152" s="77"/>
      <c r="C152" s="77"/>
      <c r="D152" s="77"/>
      <c r="E152" s="84">
        <v>148</v>
      </c>
      <c r="F152" s="84">
        <v>299054.19999999972</v>
      </c>
      <c r="G152" s="84">
        <v>688508.19999999972</v>
      </c>
      <c r="H152" s="84">
        <v>108444.20000000007</v>
      </c>
      <c r="I152" s="84">
        <v>68110.20000000007</v>
      </c>
      <c r="J152" s="84">
        <v>71428.20000000007</v>
      </c>
      <c r="K152" s="84">
        <v>322284.19999999972</v>
      </c>
      <c r="L152" s="84">
        <v>330968.19999999972</v>
      </c>
      <c r="M152" s="84">
        <v>287324.19999999972</v>
      </c>
      <c r="N152" s="84">
        <v>110221.20000000007</v>
      </c>
      <c r="O152" s="84">
        <v>67579.20000000007</v>
      </c>
      <c r="P152" s="84">
        <v>426831.19999999972</v>
      </c>
      <c r="Q152" s="84">
        <v>88368.20000000007</v>
      </c>
      <c r="R152" s="84">
        <v>335139.19999999972</v>
      </c>
      <c r="S152" s="84">
        <v>19086.199999999983</v>
      </c>
      <c r="T152" s="84">
        <v>191581.20000000007</v>
      </c>
      <c r="U152" s="84">
        <v>31526.199999999983</v>
      </c>
      <c r="V152" s="84">
        <v>89845.20000000007</v>
      </c>
      <c r="W152" s="84">
        <v>259221.20000000007</v>
      </c>
      <c r="X152" s="84">
        <v>96175.20000000007</v>
      </c>
      <c r="Y152" s="84">
        <v>1106565.2000000011</v>
      </c>
      <c r="Z152" s="84">
        <v>792787.19999999972</v>
      </c>
      <c r="AA152" s="84">
        <v>891952.19999999972</v>
      </c>
      <c r="AB152" s="84">
        <v>755540.19999999972</v>
      </c>
      <c r="AC152" s="84">
        <v>355395.19999999972</v>
      </c>
      <c r="AD152" s="84">
        <v>3902235.2000000011</v>
      </c>
      <c r="AF152" s="84"/>
      <c r="AG152" s="84"/>
      <c r="AI152" s="84"/>
      <c r="AJ152" s="84"/>
    </row>
    <row r="153" spans="2:36" hidden="1" x14ac:dyDescent="0.25">
      <c r="B153" s="77"/>
      <c r="C153" s="77"/>
      <c r="D153" s="77"/>
      <c r="E153" s="84">
        <v>149</v>
      </c>
      <c r="F153" s="84">
        <v>299054.2999999997</v>
      </c>
      <c r="G153" s="84">
        <v>688508.2999999997</v>
      </c>
      <c r="H153" s="84">
        <v>108444.30000000008</v>
      </c>
      <c r="I153" s="84">
        <v>68110.300000000076</v>
      </c>
      <c r="J153" s="84">
        <v>71428.300000000076</v>
      </c>
      <c r="K153" s="84">
        <v>322284.2999999997</v>
      </c>
      <c r="L153" s="84">
        <v>330968.2999999997</v>
      </c>
      <c r="M153" s="84">
        <v>287324.2999999997</v>
      </c>
      <c r="N153" s="84">
        <v>110221.30000000008</v>
      </c>
      <c r="O153" s="84">
        <v>67579.300000000076</v>
      </c>
      <c r="P153" s="84">
        <v>426831.2999999997</v>
      </c>
      <c r="Q153" s="84">
        <v>88368.300000000076</v>
      </c>
      <c r="R153" s="84">
        <v>335139.2999999997</v>
      </c>
      <c r="S153" s="84">
        <v>19086.299999999981</v>
      </c>
      <c r="T153" s="84">
        <v>191581.30000000008</v>
      </c>
      <c r="U153" s="84">
        <v>31526.299999999981</v>
      </c>
      <c r="V153" s="84">
        <v>89845.300000000076</v>
      </c>
      <c r="W153" s="84">
        <v>259221.30000000008</v>
      </c>
      <c r="X153" s="84">
        <v>96175.300000000076</v>
      </c>
      <c r="Y153" s="84">
        <v>1106565.3000000012</v>
      </c>
      <c r="Z153" s="84">
        <v>792787.2999999997</v>
      </c>
      <c r="AA153" s="84">
        <v>891952.2999999997</v>
      </c>
      <c r="AB153" s="84">
        <v>755540.2999999997</v>
      </c>
      <c r="AC153" s="84">
        <v>355395.2999999997</v>
      </c>
      <c r="AD153" s="84">
        <v>3902235.3000000012</v>
      </c>
      <c r="AF153" s="84"/>
      <c r="AG153" s="84"/>
      <c r="AI153" s="84"/>
      <c r="AJ153" s="84"/>
    </row>
    <row r="154" spans="2:36" hidden="1" x14ac:dyDescent="0.25">
      <c r="B154" s="77"/>
      <c r="C154" s="77"/>
      <c r="D154" s="77"/>
      <c r="E154" s="84">
        <v>150</v>
      </c>
      <c r="F154" s="84">
        <v>299054.39999999967</v>
      </c>
      <c r="G154" s="84">
        <v>688508.39999999967</v>
      </c>
      <c r="H154" s="84">
        <v>108444.40000000008</v>
      </c>
      <c r="I154" s="84">
        <v>68110.400000000081</v>
      </c>
      <c r="J154" s="84">
        <v>71428.400000000081</v>
      </c>
      <c r="K154" s="84">
        <v>322284.39999999967</v>
      </c>
      <c r="L154" s="84">
        <v>330968.39999999967</v>
      </c>
      <c r="M154" s="84">
        <v>287324.39999999967</v>
      </c>
      <c r="N154" s="84">
        <v>110221.40000000008</v>
      </c>
      <c r="O154" s="84">
        <v>67579.400000000081</v>
      </c>
      <c r="P154" s="84">
        <v>426831.39999999967</v>
      </c>
      <c r="Q154" s="84">
        <v>88368.400000000081</v>
      </c>
      <c r="R154" s="84">
        <v>335139.39999999967</v>
      </c>
      <c r="S154" s="84">
        <v>19086.39999999998</v>
      </c>
      <c r="T154" s="84">
        <v>191581.40000000008</v>
      </c>
      <c r="U154" s="84">
        <v>31526.39999999998</v>
      </c>
      <c r="V154" s="84">
        <v>89845.400000000081</v>
      </c>
      <c r="W154" s="84">
        <v>259221.40000000008</v>
      </c>
      <c r="X154" s="84">
        <v>96175.400000000081</v>
      </c>
      <c r="Y154" s="84">
        <v>1106565.4000000013</v>
      </c>
      <c r="Z154" s="84">
        <v>792787.39999999967</v>
      </c>
      <c r="AA154" s="84">
        <v>891952.39999999967</v>
      </c>
      <c r="AB154" s="84">
        <v>755540.39999999967</v>
      </c>
      <c r="AC154" s="84">
        <v>355395.39999999967</v>
      </c>
      <c r="AD154" s="84">
        <v>3902235.4000000013</v>
      </c>
      <c r="AF154" s="84"/>
      <c r="AG154" s="84"/>
      <c r="AI154" s="84"/>
      <c r="AJ154" s="84"/>
    </row>
    <row r="155" spans="2:36" hidden="1" x14ac:dyDescent="0.25">
      <c r="B155" s="77"/>
      <c r="C155" s="77"/>
      <c r="D155" s="77"/>
      <c r="E155" s="84">
        <v>151</v>
      </c>
      <c r="F155" s="84">
        <v>299054.49999999965</v>
      </c>
      <c r="G155" s="84">
        <v>688508.49999999965</v>
      </c>
      <c r="H155" s="84">
        <v>108444.50000000009</v>
      </c>
      <c r="I155" s="84">
        <v>68110.500000000087</v>
      </c>
      <c r="J155" s="84">
        <v>71428.500000000087</v>
      </c>
      <c r="K155" s="84">
        <v>322284.49999999965</v>
      </c>
      <c r="L155" s="84">
        <v>330968.49999999965</v>
      </c>
      <c r="M155" s="84">
        <v>287324.49999999965</v>
      </c>
      <c r="N155" s="84">
        <v>110221.50000000009</v>
      </c>
      <c r="O155" s="84">
        <v>67579.500000000087</v>
      </c>
      <c r="P155" s="84">
        <v>426831.49999999965</v>
      </c>
      <c r="Q155" s="84">
        <v>88368.500000000087</v>
      </c>
      <c r="R155" s="84">
        <v>335139.49999999965</v>
      </c>
      <c r="S155" s="84">
        <v>19086.499999999978</v>
      </c>
      <c r="T155" s="84">
        <v>191581.50000000009</v>
      </c>
      <c r="U155" s="84">
        <v>31526.499999999978</v>
      </c>
      <c r="V155" s="84">
        <v>89845.500000000087</v>
      </c>
      <c r="W155" s="84">
        <v>259221.50000000009</v>
      </c>
      <c r="X155" s="84">
        <v>96175.500000000087</v>
      </c>
      <c r="Y155" s="84">
        <v>1106565.5000000014</v>
      </c>
      <c r="Z155" s="84">
        <v>792787.49999999965</v>
      </c>
      <c r="AA155" s="84">
        <v>891952.49999999965</v>
      </c>
      <c r="AB155" s="84">
        <v>755540.49999999965</v>
      </c>
      <c r="AC155" s="84">
        <v>355395.49999999965</v>
      </c>
      <c r="AD155" s="84">
        <v>3902235.5000000014</v>
      </c>
      <c r="AF155" s="84"/>
      <c r="AG155" s="84"/>
      <c r="AI155" s="84"/>
      <c r="AJ155" s="84"/>
    </row>
    <row r="156" spans="2:36" hidden="1" x14ac:dyDescent="0.25">
      <c r="B156" s="77"/>
      <c r="C156" s="77"/>
      <c r="D156" s="77"/>
      <c r="E156" s="84">
        <v>152</v>
      </c>
      <c r="F156" s="84">
        <v>299054.59999999963</v>
      </c>
      <c r="G156" s="84">
        <v>688508.59999999963</v>
      </c>
      <c r="H156" s="84">
        <v>108444.60000000009</v>
      </c>
      <c r="I156" s="84">
        <v>68110.600000000093</v>
      </c>
      <c r="J156" s="84">
        <v>71428.600000000093</v>
      </c>
      <c r="K156" s="84">
        <v>322284.59999999963</v>
      </c>
      <c r="L156" s="84">
        <v>330968.59999999963</v>
      </c>
      <c r="M156" s="84">
        <v>287324.59999999963</v>
      </c>
      <c r="N156" s="84">
        <v>110221.60000000009</v>
      </c>
      <c r="O156" s="84">
        <v>67579.600000000093</v>
      </c>
      <c r="P156" s="84">
        <v>426831.59999999963</v>
      </c>
      <c r="Q156" s="84">
        <v>88368.600000000093</v>
      </c>
      <c r="R156" s="84">
        <v>335139.59999999963</v>
      </c>
      <c r="S156" s="84">
        <v>19086.599999999977</v>
      </c>
      <c r="T156" s="84">
        <v>191581.60000000009</v>
      </c>
      <c r="U156" s="84">
        <v>31526.599999999977</v>
      </c>
      <c r="V156" s="84">
        <v>89845.600000000093</v>
      </c>
      <c r="W156" s="84">
        <v>259221.60000000009</v>
      </c>
      <c r="X156" s="84">
        <v>96175.600000000093</v>
      </c>
      <c r="Y156" s="84">
        <v>1106565.6000000015</v>
      </c>
      <c r="Z156" s="84">
        <v>792787.59999999963</v>
      </c>
      <c r="AA156" s="84">
        <v>891952.59999999963</v>
      </c>
      <c r="AB156" s="84">
        <v>755540.59999999963</v>
      </c>
      <c r="AC156" s="84">
        <v>355395.59999999963</v>
      </c>
      <c r="AD156" s="84">
        <v>3902235.6000000015</v>
      </c>
      <c r="AF156" s="84"/>
      <c r="AG156" s="84"/>
      <c r="AI156" s="84"/>
      <c r="AJ156" s="84"/>
    </row>
    <row r="157" spans="2:36" hidden="1" x14ac:dyDescent="0.25">
      <c r="B157" s="77"/>
      <c r="C157" s="77"/>
      <c r="D157" s="77"/>
      <c r="E157" s="84">
        <v>153</v>
      </c>
      <c r="F157" s="84">
        <v>299054.6999999996</v>
      </c>
      <c r="G157" s="84">
        <v>688508.6999999996</v>
      </c>
      <c r="H157" s="84">
        <v>108444.7000000001</v>
      </c>
      <c r="I157" s="84">
        <v>68110.700000000099</v>
      </c>
      <c r="J157" s="84">
        <v>71428.700000000099</v>
      </c>
      <c r="K157" s="84">
        <v>322284.6999999996</v>
      </c>
      <c r="L157" s="84">
        <v>330968.6999999996</v>
      </c>
      <c r="M157" s="84">
        <v>287324.6999999996</v>
      </c>
      <c r="N157" s="84">
        <v>110221.7000000001</v>
      </c>
      <c r="O157" s="84">
        <v>67579.700000000099</v>
      </c>
      <c r="P157" s="84">
        <v>426831.6999999996</v>
      </c>
      <c r="Q157" s="84">
        <v>88368.700000000099</v>
      </c>
      <c r="R157" s="84">
        <v>335139.6999999996</v>
      </c>
      <c r="S157" s="84">
        <v>19086.699999999975</v>
      </c>
      <c r="T157" s="84">
        <v>191581.7000000001</v>
      </c>
      <c r="U157" s="84">
        <v>31526.699999999975</v>
      </c>
      <c r="V157" s="84">
        <v>89845.700000000099</v>
      </c>
      <c r="W157" s="84">
        <v>259221.7000000001</v>
      </c>
      <c r="X157" s="84">
        <v>96175.700000000099</v>
      </c>
      <c r="Y157" s="84">
        <v>1106565.7000000016</v>
      </c>
      <c r="Z157" s="84">
        <v>792787.6999999996</v>
      </c>
      <c r="AA157" s="84">
        <v>891952.6999999996</v>
      </c>
      <c r="AB157" s="84">
        <v>755540.6999999996</v>
      </c>
      <c r="AC157" s="84">
        <v>355395.6999999996</v>
      </c>
      <c r="AD157" s="84">
        <v>3902235.7000000016</v>
      </c>
      <c r="AF157" s="84"/>
      <c r="AG157" s="84"/>
      <c r="AI157" s="84"/>
      <c r="AJ157" s="84"/>
    </row>
    <row r="158" spans="2:36" hidden="1" x14ac:dyDescent="0.25">
      <c r="B158" s="77"/>
      <c r="C158" s="77"/>
      <c r="D158" s="77"/>
      <c r="E158" s="84">
        <v>154</v>
      </c>
      <c r="F158" s="84">
        <v>299054.79999999958</v>
      </c>
      <c r="G158" s="84">
        <v>688508.79999999958</v>
      </c>
      <c r="H158" s="84">
        <v>108444.8000000001</v>
      </c>
      <c r="I158" s="84">
        <v>68110.800000000105</v>
      </c>
      <c r="J158" s="84">
        <v>71428.800000000105</v>
      </c>
      <c r="K158" s="84">
        <v>322284.79999999958</v>
      </c>
      <c r="L158" s="84">
        <v>330968.79999999958</v>
      </c>
      <c r="M158" s="84">
        <v>287324.79999999958</v>
      </c>
      <c r="N158" s="84">
        <v>110221.8000000001</v>
      </c>
      <c r="O158" s="84">
        <v>67579.800000000105</v>
      </c>
      <c r="P158" s="84">
        <v>426831.79999999958</v>
      </c>
      <c r="Q158" s="84">
        <v>88368.800000000105</v>
      </c>
      <c r="R158" s="84">
        <v>335139.79999999958</v>
      </c>
      <c r="S158" s="84">
        <v>19086.799999999974</v>
      </c>
      <c r="T158" s="84">
        <v>191581.8000000001</v>
      </c>
      <c r="U158" s="84">
        <v>31526.799999999974</v>
      </c>
      <c r="V158" s="84">
        <v>89845.800000000105</v>
      </c>
      <c r="W158" s="84">
        <v>259221.8000000001</v>
      </c>
      <c r="X158" s="84">
        <v>96175.800000000105</v>
      </c>
      <c r="Y158" s="84">
        <v>1106565.8000000017</v>
      </c>
      <c r="Z158" s="84">
        <v>792787.79999999958</v>
      </c>
      <c r="AA158" s="84">
        <v>891952.79999999958</v>
      </c>
      <c r="AB158" s="84">
        <v>755540.79999999958</v>
      </c>
      <c r="AC158" s="84">
        <v>355395.79999999958</v>
      </c>
      <c r="AD158" s="84">
        <v>3902235.8000000017</v>
      </c>
      <c r="AF158" s="84"/>
      <c r="AG158" s="84"/>
      <c r="AI158" s="84"/>
      <c r="AJ158" s="84"/>
    </row>
    <row r="159" spans="2:36" hidden="1" x14ac:dyDescent="0.25">
      <c r="B159" s="77"/>
      <c r="C159" s="77"/>
      <c r="D159" s="77"/>
      <c r="E159" s="84">
        <v>155</v>
      </c>
      <c r="F159" s="84">
        <v>299054.89999999956</v>
      </c>
      <c r="G159" s="84">
        <v>688508.89999999956</v>
      </c>
      <c r="H159" s="84">
        <v>108444.90000000011</v>
      </c>
      <c r="I159" s="84">
        <v>68110.900000000111</v>
      </c>
      <c r="J159" s="84">
        <v>71428.900000000111</v>
      </c>
      <c r="K159" s="84">
        <v>322284.89999999956</v>
      </c>
      <c r="L159" s="84">
        <v>330968.89999999956</v>
      </c>
      <c r="M159" s="84">
        <v>287324.89999999956</v>
      </c>
      <c r="N159" s="84">
        <v>110221.90000000011</v>
      </c>
      <c r="O159" s="84">
        <v>67579.900000000111</v>
      </c>
      <c r="P159" s="84">
        <v>426831.89999999956</v>
      </c>
      <c r="Q159" s="84">
        <v>88368.900000000111</v>
      </c>
      <c r="R159" s="84">
        <v>335139.89999999956</v>
      </c>
      <c r="S159" s="84">
        <v>19086.899999999972</v>
      </c>
      <c r="T159" s="84">
        <v>191581.90000000011</v>
      </c>
      <c r="U159" s="84">
        <v>31526.899999999972</v>
      </c>
      <c r="V159" s="84">
        <v>89845.900000000111</v>
      </c>
      <c r="W159" s="84">
        <v>259221.90000000011</v>
      </c>
      <c r="X159" s="84">
        <v>96175.900000000111</v>
      </c>
      <c r="Y159" s="84">
        <v>1106565.9000000018</v>
      </c>
      <c r="Z159" s="84">
        <v>792787.89999999956</v>
      </c>
      <c r="AA159" s="84">
        <v>891952.89999999956</v>
      </c>
      <c r="AB159" s="84">
        <v>755540.89999999956</v>
      </c>
      <c r="AC159" s="84">
        <v>355395.89999999956</v>
      </c>
      <c r="AD159" s="84">
        <v>3902235.9000000018</v>
      </c>
      <c r="AE159" s="48"/>
      <c r="AF159" s="84"/>
      <c r="AG159" s="84"/>
      <c r="AI159" s="84"/>
      <c r="AJ159" s="84"/>
    </row>
    <row r="160" spans="2:36" hidden="1" x14ac:dyDescent="0.25">
      <c r="B160" s="77"/>
      <c r="C160" s="77"/>
      <c r="D160" s="77"/>
      <c r="E160" s="84">
        <v>156</v>
      </c>
      <c r="F160" s="84">
        <v>299054.99999999953</v>
      </c>
      <c r="G160" s="84">
        <v>688508.99999999953</v>
      </c>
      <c r="H160" s="84">
        <v>108445.00000000012</v>
      </c>
      <c r="I160" s="84">
        <v>68111.000000000116</v>
      </c>
      <c r="J160" s="84">
        <v>71429.000000000116</v>
      </c>
      <c r="K160" s="84">
        <v>322284.99999999953</v>
      </c>
      <c r="L160" s="84">
        <v>330968.99999999953</v>
      </c>
      <c r="M160" s="84">
        <v>287324.99999999953</v>
      </c>
      <c r="N160" s="84">
        <v>110222.00000000012</v>
      </c>
      <c r="O160" s="84">
        <v>67580.000000000116</v>
      </c>
      <c r="P160" s="84">
        <v>426831.99999999953</v>
      </c>
      <c r="Q160" s="84">
        <v>88369.000000000116</v>
      </c>
      <c r="R160" s="84">
        <v>335139.99999999953</v>
      </c>
      <c r="S160" s="84">
        <v>19086.999999999971</v>
      </c>
      <c r="T160" s="84">
        <v>191582.00000000012</v>
      </c>
      <c r="U160" s="84">
        <v>31526.999999999971</v>
      </c>
      <c r="V160" s="84">
        <v>89846.000000000116</v>
      </c>
      <c r="W160" s="84">
        <v>259222.00000000012</v>
      </c>
      <c r="X160" s="84">
        <v>96176.000000000116</v>
      </c>
      <c r="Y160" s="84">
        <v>1106566.0000000019</v>
      </c>
      <c r="Z160" s="84">
        <v>792787.99999999953</v>
      </c>
      <c r="AA160" s="84">
        <v>891952.99999999953</v>
      </c>
      <c r="AB160" s="84">
        <v>755540.99999999953</v>
      </c>
      <c r="AC160" s="84">
        <v>355395.99999999953</v>
      </c>
      <c r="AD160" s="84">
        <v>3902236.0000000019</v>
      </c>
      <c r="AE160" s="48"/>
      <c r="AF160" s="84"/>
      <c r="AG160" s="84"/>
      <c r="AI160" s="84"/>
      <c r="AJ160" s="84"/>
    </row>
    <row r="161" spans="2:36" hidden="1" x14ac:dyDescent="0.25">
      <c r="B161" s="77"/>
      <c r="C161" s="77"/>
      <c r="D161" s="77"/>
      <c r="E161" s="84">
        <v>157</v>
      </c>
      <c r="F161" s="84">
        <v>299055.09999999951</v>
      </c>
      <c r="G161" s="84">
        <v>688509.09999999951</v>
      </c>
      <c r="H161" s="84">
        <v>108445.10000000012</v>
      </c>
      <c r="I161" s="84">
        <v>68111.100000000122</v>
      </c>
      <c r="J161" s="84">
        <v>71429.100000000122</v>
      </c>
      <c r="K161" s="84">
        <v>322285.09999999951</v>
      </c>
      <c r="L161" s="84">
        <v>330969.09999999951</v>
      </c>
      <c r="M161" s="84">
        <v>287325.09999999951</v>
      </c>
      <c r="N161" s="84">
        <v>110222.10000000012</v>
      </c>
      <c r="O161" s="84">
        <v>67580.100000000122</v>
      </c>
      <c r="P161" s="84">
        <v>426832.09999999951</v>
      </c>
      <c r="Q161" s="84">
        <v>88369.100000000122</v>
      </c>
      <c r="R161" s="84">
        <v>335140.09999999951</v>
      </c>
      <c r="S161" s="84">
        <v>19087.099999999969</v>
      </c>
      <c r="T161" s="84">
        <v>191582.10000000012</v>
      </c>
      <c r="U161" s="84">
        <v>31527.099999999969</v>
      </c>
      <c r="V161" s="84">
        <v>89846.100000000122</v>
      </c>
      <c r="W161" s="84">
        <v>259222.10000000012</v>
      </c>
      <c r="X161" s="84">
        <v>96176.100000000122</v>
      </c>
      <c r="Y161" s="84">
        <v>1106566.100000002</v>
      </c>
      <c r="Z161" s="84">
        <v>792788.09999999951</v>
      </c>
      <c r="AA161" s="84">
        <v>891953.09999999951</v>
      </c>
      <c r="AB161" s="84">
        <v>755541.09999999951</v>
      </c>
      <c r="AC161" s="84">
        <v>355396.09999999951</v>
      </c>
      <c r="AD161" s="84">
        <v>3902236.100000002</v>
      </c>
      <c r="AE161" s="48"/>
      <c r="AF161" s="84"/>
      <c r="AG161" s="84"/>
      <c r="AI161" s="84"/>
      <c r="AJ161" s="84"/>
    </row>
    <row r="162" spans="2:36" hidden="1" x14ac:dyDescent="0.25">
      <c r="B162" s="77"/>
      <c r="C162" s="77"/>
      <c r="D162" s="77"/>
      <c r="E162" s="84">
        <v>158</v>
      </c>
      <c r="F162" s="84">
        <v>299055.19999999949</v>
      </c>
      <c r="G162" s="84">
        <v>688509.19999999949</v>
      </c>
      <c r="H162" s="84">
        <v>108445.20000000013</v>
      </c>
      <c r="I162" s="84">
        <v>68111.200000000128</v>
      </c>
      <c r="J162" s="84">
        <v>71429.200000000128</v>
      </c>
      <c r="K162" s="84">
        <v>322285.19999999949</v>
      </c>
      <c r="L162" s="84">
        <v>330969.19999999949</v>
      </c>
      <c r="M162" s="84">
        <v>287325.19999999949</v>
      </c>
      <c r="N162" s="84">
        <v>110222.20000000013</v>
      </c>
      <c r="O162" s="84">
        <v>67580.200000000128</v>
      </c>
      <c r="P162" s="84">
        <v>426832.19999999949</v>
      </c>
      <c r="Q162" s="84">
        <v>88369.200000000128</v>
      </c>
      <c r="R162" s="84">
        <v>335140.19999999949</v>
      </c>
      <c r="S162" s="84">
        <v>19087.199999999968</v>
      </c>
      <c r="T162" s="84">
        <v>191582.20000000013</v>
      </c>
      <c r="U162" s="84">
        <v>31527.199999999968</v>
      </c>
      <c r="V162" s="84">
        <v>89846.200000000128</v>
      </c>
      <c r="W162" s="84">
        <v>259222.20000000013</v>
      </c>
      <c r="X162" s="84">
        <v>96176.200000000128</v>
      </c>
      <c r="Y162" s="84">
        <v>1106566.200000002</v>
      </c>
      <c r="Z162" s="84">
        <v>792788.19999999949</v>
      </c>
      <c r="AA162" s="84">
        <v>891953.19999999949</v>
      </c>
      <c r="AB162" s="84">
        <v>755541.19999999949</v>
      </c>
      <c r="AC162" s="84">
        <v>355396.19999999949</v>
      </c>
      <c r="AD162" s="84">
        <v>3902236.200000002</v>
      </c>
      <c r="AE162" s="48"/>
      <c r="AF162" s="84"/>
      <c r="AG162" s="84"/>
      <c r="AI162" s="84"/>
      <c r="AJ162" s="84"/>
    </row>
    <row r="163" spans="2:36" hidden="1" x14ac:dyDescent="0.25">
      <c r="B163" s="77"/>
      <c r="C163" s="77"/>
      <c r="D163" s="77"/>
      <c r="E163" s="84">
        <v>159</v>
      </c>
      <c r="F163" s="84">
        <v>299055.29999999946</v>
      </c>
      <c r="G163" s="84">
        <v>688509.29999999946</v>
      </c>
      <c r="H163" s="84">
        <v>108445.30000000013</v>
      </c>
      <c r="I163" s="84">
        <v>68111.300000000134</v>
      </c>
      <c r="J163" s="84">
        <v>71429.300000000134</v>
      </c>
      <c r="K163" s="84">
        <v>322285.29999999946</v>
      </c>
      <c r="L163" s="84">
        <v>330969.29999999946</v>
      </c>
      <c r="M163" s="84">
        <v>287325.29999999946</v>
      </c>
      <c r="N163" s="84">
        <v>110222.30000000013</v>
      </c>
      <c r="O163" s="84">
        <v>67580.300000000134</v>
      </c>
      <c r="P163" s="84">
        <v>426832.29999999946</v>
      </c>
      <c r="Q163" s="84">
        <v>88369.300000000134</v>
      </c>
      <c r="R163" s="84">
        <v>335140.29999999946</v>
      </c>
      <c r="S163" s="84">
        <v>19087.299999999967</v>
      </c>
      <c r="T163" s="84">
        <v>191582.30000000013</v>
      </c>
      <c r="U163" s="84">
        <v>31527.299999999967</v>
      </c>
      <c r="V163" s="84">
        <v>89846.300000000134</v>
      </c>
      <c r="W163" s="84">
        <v>259222.30000000013</v>
      </c>
      <c r="X163" s="84">
        <v>96176.300000000134</v>
      </c>
      <c r="Y163" s="84">
        <v>1106566.3000000021</v>
      </c>
      <c r="Z163" s="84">
        <v>792788.29999999946</v>
      </c>
      <c r="AA163" s="84">
        <v>891953.29999999946</v>
      </c>
      <c r="AB163" s="84">
        <v>755541.29999999946</v>
      </c>
      <c r="AC163" s="84">
        <v>355396.29999999946</v>
      </c>
      <c r="AD163" s="84">
        <v>3902236.3000000021</v>
      </c>
      <c r="AE163" s="48"/>
      <c r="AF163" s="84"/>
      <c r="AG163" s="84"/>
      <c r="AI163" s="84"/>
      <c r="AJ163" s="84"/>
    </row>
    <row r="164" spans="2:36" hidden="1" x14ac:dyDescent="0.25">
      <c r="B164" s="77"/>
      <c r="C164" s="77"/>
      <c r="D164" s="77"/>
      <c r="E164" s="84">
        <v>160</v>
      </c>
      <c r="F164" s="84">
        <v>299055.39999999944</v>
      </c>
      <c r="G164" s="84">
        <v>688509.39999999944</v>
      </c>
      <c r="H164" s="84">
        <v>108445.40000000014</v>
      </c>
      <c r="I164" s="84">
        <v>68111.40000000014</v>
      </c>
      <c r="J164" s="84">
        <v>71429.40000000014</v>
      </c>
      <c r="K164" s="84">
        <v>322285.39999999944</v>
      </c>
      <c r="L164" s="84">
        <v>330969.39999999944</v>
      </c>
      <c r="M164" s="84">
        <v>287325.39999999944</v>
      </c>
      <c r="N164" s="84">
        <v>110222.40000000014</v>
      </c>
      <c r="O164" s="84">
        <v>67580.40000000014</v>
      </c>
      <c r="P164" s="84">
        <v>426832.39999999944</v>
      </c>
      <c r="Q164" s="84">
        <v>88369.40000000014</v>
      </c>
      <c r="R164" s="84">
        <v>335140.39999999944</v>
      </c>
      <c r="S164" s="84">
        <v>19087.399999999965</v>
      </c>
      <c r="T164" s="84">
        <v>191582.40000000014</v>
      </c>
      <c r="U164" s="84">
        <v>31527.399999999965</v>
      </c>
      <c r="V164" s="84">
        <v>89846.40000000014</v>
      </c>
      <c r="W164" s="84">
        <v>259222.40000000014</v>
      </c>
      <c r="X164" s="84">
        <v>96176.40000000014</v>
      </c>
      <c r="Y164" s="84">
        <v>1106566.4000000022</v>
      </c>
      <c r="Z164" s="84">
        <v>792788.39999999944</v>
      </c>
      <c r="AA164" s="84">
        <v>891953.39999999944</v>
      </c>
      <c r="AB164" s="84">
        <v>755541.39999999944</v>
      </c>
      <c r="AC164" s="84">
        <v>355396.39999999944</v>
      </c>
      <c r="AD164" s="84">
        <v>3902236.4000000022</v>
      </c>
      <c r="AE164" s="48"/>
      <c r="AF164" s="84"/>
      <c r="AG164" s="84"/>
      <c r="AI164" s="84"/>
      <c r="AJ164" s="84"/>
    </row>
    <row r="165" spans="2:36" hidden="1" x14ac:dyDescent="0.25">
      <c r="B165" s="77"/>
      <c r="C165" s="77"/>
      <c r="D165" s="77"/>
      <c r="E165" s="84">
        <v>161</v>
      </c>
      <c r="F165" s="84">
        <v>299055.49999999942</v>
      </c>
      <c r="G165" s="84">
        <v>688509.49999999942</v>
      </c>
      <c r="H165" s="84">
        <v>108445.50000000015</v>
      </c>
      <c r="I165" s="84">
        <v>68111.500000000146</v>
      </c>
      <c r="J165" s="84">
        <v>71429.500000000146</v>
      </c>
      <c r="K165" s="84">
        <v>322285.49999999942</v>
      </c>
      <c r="L165" s="84">
        <v>330969.49999999942</v>
      </c>
      <c r="M165" s="84">
        <v>287325.49999999942</v>
      </c>
      <c r="N165" s="84">
        <v>110222.50000000015</v>
      </c>
      <c r="O165" s="84">
        <v>67580.500000000146</v>
      </c>
      <c r="P165" s="84">
        <v>426832.49999999942</v>
      </c>
      <c r="Q165" s="84">
        <v>88369.500000000146</v>
      </c>
      <c r="R165" s="84">
        <v>335140.49999999942</v>
      </c>
      <c r="S165" s="84">
        <v>19087.499999999964</v>
      </c>
      <c r="T165" s="84">
        <v>191582.50000000015</v>
      </c>
      <c r="U165" s="84">
        <v>31527.499999999964</v>
      </c>
      <c r="V165" s="84">
        <v>89846.500000000146</v>
      </c>
      <c r="W165" s="84">
        <v>259222.50000000015</v>
      </c>
      <c r="X165" s="84">
        <v>96176.500000000146</v>
      </c>
      <c r="Y165" s="84">
        <v>1106566.5000000023</v>
      </c>
      <c r="Z165" s="84">
        <v>792788.49999999942</v>
      </c>
      <c r="AA165" s="84">
        <v>891953.49999999942</v>
      </c>
      <c r="AB165" s="84">
        <v>755541.49999999942</v>
      </c>
      <c r="AC165" s="84">
        <v>355396.49999999942</v>
      </c>
      <c r="AD165" s="84">
        <v>3902236.5000000023</v>
      </c>
      <c r="AE165" s="48"/>
      <c r="AF165" s="84"/>
      <c r="AG165" s="84"/>
      <c r="AI165" s="84"/>
      <c r="AJ165" s="84"/>
    </row>
    <row r="166" spans="2:36" hidden="1" x14ac:dyDescent="0.25">
      <c r="B166" s="77"/>
      <c r="C166" s="77"/>
      <c r="D166" s="77"/>
      <c r="E166" s="84">
        <v>162</v>
      </c>
      <c r="F166" s="84">
        <v>299055.59999999939</v>
      </c>
      <c r="G166" s="84">
        <v>688509.59999999939</v>
      </c>
      <c r="H166" s="84">
        <v>108445.60000000015</v>
      </c>
      <c r="I166" s="84">
        <v>68111.600000000151</v>
      </c>
      <c r="J166" s="84">
        <v>71429.600000000151</v>
      </c>
      <c r="K166" s="84">
        <v>322285.59999999939</v>
      </c>
      <c r="L166" s="84">
        <v>330969.59999999939</v>
      </c>
      <c r="M166" s="84">
        <v>287325.59999999939</v>
      </c>
      <c r="N166" s="84">
        <v>110222.60000000015</v>
      </c>
      <c r="O166" s="84">
        <v>67580.600000000151</v>
      </c>
      <c r="P166" s="84">
        <v>426832.59999999939</v>
      </c>
      <c r="Q166" s="84">
        <v>88369.600000000151</v>
      </c>
      <c r="R166" s="84">
        <v>335140.59999999939</v>
      </c>
      <c r="S166" s="84">
        <v>19087.599999999962</v>
      </c>
      <c r="T166" s="84">
        <v>191582.60000000015</v>
      </c>
      <c r="U166" s="84">
        <v>31527.599999999962</v>
      </c>
      <c r="V166" s="84">
        <v>89846.600000000151</v>
      </c>
      <c r="W166" s="84">
        <v>259222.60000000015</v>
      </c>
      <c r="X166" s="84">
        <v>96176.600000000151</v>
      </c>
      <c r="Y166" s="84">
        <v>1106566.6000000024</v>
      </c>
      <c r="Z166" s="84">
        <v>792788.59999999939</v>
      </c>
      <c r="AA166" s="84">
        <v>891953.59999999939</v>
      </c>
      <c r="AB166" s="84">
        <v>755541.59999999939</v>
      </c>
      <c r="AC166" s="84">
        <v>355396.59999999939</v>
      </c>
      <c r="AD166" s="84">
        <v>3902236.6000000024</v>
      </c>
      <c r="AE166" s="48"/>
      <c r="AF166" s="84"/>
      <c r="AG166" s="84"/>
      <c r="AI166" s="84"/>
      <c r="AJ166" s="84"/>
    </row>
    <row r="167" spans="2:36" hidden="1" x14ac:dyDescent="0.25">
      <c r="B167" s="77"/>
      <c r="C167" s="77"/>
      <c r="D167" s="77"/>
      <c r="E167" s="84">
        <v>163</v>
      </c>
      <c r="F167" s="84">
        <v>299055.69999999937</v>
      </c>
      <c r="G167" s="84">
        <v>688509.69999999937</v>
      </c>
      <c r="H167" s="84">
        <v>108445.70000000016</v>
      </c>
      <c r="I167" s="84">
        <v>68111.700000000157</v>
      </c>
      <c r="J167" s="84">
        <v>71429.700000000157</v>
      </c>
      <c r="K167" s="84">
        <v>322285.69999999937</v>
      </c>
      <c r="L167" s="84">
        <v>330969.69999999937</v>
      </c>
      <c r="M167" s="84">
        <v>287325.69999999937</v>
      </c>
      <c r="N167" s="84">
        <v>110222.70000000016</v>
      </c>
      <c r="O167" s="84">
        <v>67580.700000000157</v>
      </c>
      <c r="P167" s="84">
        <v>426832.69999999937</v>
      </c>
      <c r="Q167" s="84">
        <v>88369.700000000157</v>
      </c>
      <c r="R167" s="84">
        <v>335140.69999999937</v>
      </c>
      <c r="S167" s="84">
        <v>19087.699999999961</v>
      </c>
      <c r="T167" s="84">
        <v>191582.70000000016</v>
      </c>
      <c r="U167" s="84">
        <v>31527.699999999961</v>
      </c>
      <c r="V167" s="84">
        <v>89846.700000000157</v>
      </c>
      <c r="W167" s="84">
        <v>259222.70000000016</v>
      </c>
      <c r="X167" s="84">
        <v>96176.700000000157</v>
      </c>
      <c r="Y167" s="84">
        <v>1106566.7000000025</v>
      </c>
      <c r="Z167" s="84">
        <v>792788.69999999937</v>
      </c>
      <c r="AA167" s="84">
        <v>891953.69999999937</v>
      </c>
      <c r="AB167" s="84">
        <v>755541.69999999937</v>
      </c>
      <c r="AC167" s="84">
        <v>355396.69999999937</v>
      </c>
      <c r="AD167" s="84">
        <v>3902236.7000000025</v>
      </c>
      <c r="AE167" s="48"/>
      <c r="AF167" s="84"/>
      <c r="AG167" s="84"/>
      <c r="AI167" s="84"/>
      <c r="AJ167" s="84"/>
    </row>
    <row r="168" spans="2:36" hidden="1" x14ac:dyDescent="0.25">
      <c r="B168" s="77"/>
      <c r="C168" s="77"/>
      <c r="D168" s="77"/>
      <c r="E168" s="84">
        <v>164</v>
      </c>
      <c r="F168" s="84">
        <v>299055.79999999935</v>
      </c>
      <c r="G168" s="84">
        <v>688509.79999999935</v>
      </c>
      <c r="H168" s="84">
        <v>108445.80000000016</v>
      </c>
      <c r="I168" s="84">
        <v>68111.800000000163</v>
      </c>
      <c r="J168" s="84">
        <v>71429.800000000163</v>
      </c>
      <c r="K168" s="84">
        <v>322285.79999999935</v>
      </c>
      <c r="L168" s="84">
        <v>330969.79999999935</v>
      </c>
      <c r="M168" s="84">
        <v>287325.79999999935</v>
      </c>
      <c r="N168" s="84">
        <v>110222.80000000016</v>
      </c>
      <c r="O168" s="84">
        <v>67580.800000000163</v>
      </c>
      <c r="P168" s="84">
        <v>426832.79999999935</v>
      </c>
      <c r="Q168" s="84">
        <v>88369.800000000163</v>
      </c>
      <c r="R168" s="84">
        <v>335140.79999999935</v>
      </c>
      <c r="S168" s="84">
        <v>19087.799999999959</v>
      </c>
      <c r="T168" s="84">
        <v>191582.80000000016</v>
      </c>
      <c r="U168" s="84">
        <v>31527.799999999959</v>
      </c>
      <c r="V168" s="84">
        <v>89846.800000000163</v>
      </c>
      <c r="W168" s="84">
        <v>259222.80000000016</v>
      </c>
      <c r="X168" s="84">
        <v>96176.800000000163</v>
      </c>
      <c r="Y168" s="84">
        <v>1106566.8000000026</v>
      </c>
      <c r="Z168" s="84">
        <v>792788.79999999935</v>
      </c>
      <c r="AA168" s="84">
        <v>891953.79999999935</v>
      </c>
      <c r="AB168" s="84">
        <v>755541.79999999935</v>
      </c>
      <c r="AC168" s="84">
        <v>355396.79999999935</v>
      </c>
      <c r="AD168" s="84">
        <v>3902236.8000000026</v>
      </c>
      <c r="AE168" s="48"/>
      <c r="AF168" s="84"/>
      <c r="AG168" s="84"/>
      <c r="AI168" s="84"/>
      <c r="AJ168" s="84"/>
    </row>
    <row r="169" spans="2:36" hidden="1" x14ac:dyDescent="0.25">
      <c r="B169" s="77"/>
      <c r="C169" s="77"/>
      <c r="D169" s="77"/>
      <c r="E169" s="84">
        <v>165</v>
      </c>
      <c r="F169" s="84">
        <v>299055.89999999932</v>
      </c>
      <c r="G169" s="84">
        <v>688509.89999999932</v>
      </c>
      <c r="H169" s="84">
        <v>108445.90000000017</v>
      </c>
      <c r="I169" s="84">
        <v>68111.900000000169</v>
      </c>
      <c r="J169" s="84">
        <v>71429.900000000169</v>
      </c>
      <c r="K169" s="84">
        <v>322285.89999999932</v>
      </c>
      <c r="L169" s="84">
        <v>330969.89999999932</v>
      </c>
      <c r="M169" s="84">
        <v>287325.89999999932</v>
      </c>
      <c r="N169" s="84">
        <v>110222.90000000017</v>
      </c>
      <c r="O169" s="84">
        <v>67580.900000000169</v>
      </c>
      <c r="P169" s="84">
        <v>426832.89999999932</v>
      </c>
      <c r="Q169" s="84">
        <v>88369.900000000169</v>
      </c>
      <c r="R169" s="84">
        <v>335140.89999999932</v>
      </c>
      <c r="S169" s="84">
        <v>19087.899999999958</v>
      </c>
      <c r="T169" s="84">
        <v>191582.90000000017</v>
      </c>
      <c r="U169" s="84">
        <v>31527.899999999958</v>
      </c>
      <c r="V169" s="84">
        <v>89846.900000000169</v>
      </c>
      <c r="W169" s="84">
        <v>259222.90000000017</v>
      </c>
      <c r="X169" s="84">
        <v>96176.900000000169</v>
      </c>
      <c r="Y169" s="84">
        <v>1106566.9000000027</v>
      </c>
      <c r="Z169" s="84">
        <v>792788.89999999932</v>
      </c>
      <c r="AA169" s="84">
        <v>891953.89999999932</v>
      </c>
      <c r="AB169" s="84">
        <v>755541.89999999932</v>
      </c>
      <c r="AC169" s="84">
        <v>355396.89999999932</v>
      </c>
      <c r="AD169" s="84">
        <v>3902236.9000000027</v>
      </c>
      <c r="AE169" s="48"/>
      <c r="AF169" s="84"/>
      <c r="AG169" s="84"/>
      <c r="AI169" s="84"/>
      <c r="AJ169" s="84"/>
    </row>
    <row r="170" spans="2:36" hidden="1" x14ac:dyDescent="0.25">
      <c r="B170" s="77"/>
      <c r="C170" s="77"/>
      <c r="D170" s="77"/>
      <c r="E170" s="84">
        <v>166</v>
      </c>
      <c r="F170" s="84">
        <v>299055.9999999993</v>
      </c>
      <c r="G170" s="84">
        <v>688509.9999999993</v>
      </c>
      <c r="H170" s="84">
        <v>108446.00000000017</v>
      </c>
      <c r="I170" s="84">
        <v>68112.000000000175</v>
      </c>
      <c r="J170" s="84">
        <v>71430.000000000175</v>
      </c>
      <c r="K170" s="84">
        <v>322285.9999999993</v>
      </c>
      <c r="L170" s="84">
        <v>330969.9999999993</v>
      </c>
      <c r="M170" s="84">
        <v>287325.9999999993</v>
      </c>
      <c r="N170" s="84">
        <v>110223.00000000017</v>
      </c>
      <c r="O170" s="84">
        <v>67581.000000000175</v>
      </c>
      <c r="P170" s="84">
        <v>426832.9999999993</v>
      </c>
      <c r="Q170" s="84">
        <v>88370.000000000175</v>
      </c>
      <c r="R170" s="84">
        <v>335140.9999999993</v>
      </c>
      <c r="S170" s="84">
        <v>19087.999999999956</v>
      </c>
      <c r="T170" s="84">
        <v>191583.00000000017</v>
      </c>
      <c r="U170" s="84">
        <v>31527.999999999956</v>
      </c>
      <c r="V170" s="84">
        <v>89847.000000000175</v>
      </c>
      <c r="W170" s="84">
        <v>259223.00000000017</v>
      </c>
      <c r="X170" s="84">
        <v>96177.000000000175</v>
      </c>
      <c r="Y170" s="84">
        <v>1106567.0000000028</v>
      </c>
      <c r="Z170" s="84">
        <v>792788.9999999993</v>
      </c>
      <c r="AA170" s="84">
        <v>891953.9999999993</v>
      </c>
      <c r="AB170" s="84">
        <v>755541.9999999993</v>
      </c>
      <c r="AC170" s="84">
        <v>355396.9999999993</v>
      </c>
      <c r="AD170" s="84">
        <v>3902237.0000000028</v>
      </c>
      <c r="AE170" s="48"/>
      <c r="AF170" s="84"/>
      <c r="AG170" s="84"/>
      <c r="AI170" s="84"/>
      <c r="AJ170" s="84"/>
    </row>
    <row r="171" spans="2:36" hidden="1" x14ac:dyDescent="0.25">
      <c r="B171" s="77"/>
      <c r="C171" s="77"/>
      <c r="D171" s="77"/>
      <c r="E171" s="84">
        <v>167</v>
      </c>
      <c r="F171" s="84">
        <v>299056.09999999928</v>
      </c>
      <c r="G171" s="84">
        <v>688510.09999999928</v>
      </c>
      <c r="H171" s="84">
        <v>108446.10000000018</v>
      </c>
      <c r="I171" s="84">
        <v>68112.10000000018</v>
      </c>
      <c r="J171" s="84">
        <v>71430.10000000018</v>
      </c>
      <c r="K171" s="84">
        <v>322286.09999999928</v>
      </c>
      <c r="L171" s="84">
        <v>330970.09999999928</v>
      </c>
      <c r="M171" s="84">
        <v>287326.09999999928</v>
      </c>
      <c r="N171" s="84">
        <v>110223.10000000018</v>
      </c>
      <c r="O171" s="84">
        <v>67581.10000000018</v>
      </c>
      <c r="P171" s="84">
        <v>426833.09999999928</v>
      </c>
      <c r="Q171" s="84">
        <v>88370.10000000018</v>
      </c>
      <c r="R171" s="84">
        <v>335141.09999999928</v>
      </c>
      <c r="S171" s="84">
        <v>19088.099999999955</v>
      </c>
      <c r="T171" s="84">
        <v>191583.10000000018</v>
      </c>
      <c r="U171" s="84">
        <v>31528.099999999955</v>
      </c>
      <c r="V171" s="84">
        <v>89847.10000000018</v>
      </c>
      <c r="W171" s="84">
        <v>259223.10000000018</v>
      </c>
      <c r="X171" s="84">
        <v>96177.10000000018</v>
      </c>
      <c r="Y171" s="84">
        <v>1106567.1000000029</v>
      </c>
      <c r="Z171" s="84">
        <v>792789.09999999928</v>
      </c>
      <c r="AA171" s="84">
        <v>891954.09999999928</v>
      </c>
      <c r="AB171" s="84">
        <v>755542.09999999928</v>
      </c>
      <c r="AC171" s="84">
        <v>355397.09999999928</v>
      </c>
      <c r="AD171" s="84">
        <v>3902237.1000000029</v>
      </c>
      <c r="AE171" s="48"/>
      <c r="AF171" s="84"/>
      <c r="AG171" s="84"/>
      <c r="AI171" s="84"/>
      <c r="AJ171" s="84"/>
    </row>
    <row r="172" spans="2:36" hidden="1" x14ac:dyDescent="0.25">
      <c r="B172" s="77"/>
      <c r="C172" s="77"/>
      <c r="D172" s="77"/>
      <c r="E172" s="84">
        <v>168</v>
      </c>
      <c r="F172" s="84">
        <v>299056.19999999925</v>
      </c>
      <c r="G172" s="84">
        <v>688510.19999999925</v>
      </c>
      <c r="H172" s="84">
        <v>108446.20000000019</v>
      </c>
      <c r="I172" s="84">
        <v>68112.200000000186</v>
      </c>
      <c r="J172" s="84">
        <v>71430.200000000186</v>
      </c>
      <c r="K172" s="84">
        <v>322286.19999999925</v>
      </c>
      <c r="L172" s="84">
        <v>330970.19999999925</v>
      </c>
      <c r="M172" s="84">
        <v>287326.19999999925</v>
      </c>
      <c r="N172" s="84">
        <v>110223.20000000019</v>
      </c>
      <c r="O172" s="84">
        <v>67581.200000000186</v>
      </c>
      <c r="P172" s="84">
        <v>426833.19999999925</v>
      </c>
      <c r="Q172" s="84">
        <v>88370.200000000186</v>
      </c>
      <c r="R172" s="84">
        <v>335141.19999999925</v>
      </c>
      <c r="S172" s="84">
        <v>19088.199999999953</v>
      </c>
      <c r="T172" s="84">
        <v>191583.20000000019</v>
      </c>
      <c r="U172" s="84">
        <v>31528.199999999953</v>
      </c>
      <c r="V172" s="84">
        <v>89847.200000000186</v>
      </c>
      <c r="W172" s="84">
        <v>259223.20000000019</v>
      </c>
      <c r="X172" s="84">
        <v>96177.200000000186</v>
      </c>
      <c r="Y172" s="84">
        <v>1106567.200000003</v>
      </c>
      <c r="Z172" s="84">
        <v>792789.19999999925</v>
      </c>
      <c r="AA172" s="84">
        <v>891954.19999999925</v>
      </c>
      <c r="AB172" s="84">
        <v>755542.19999999925</v>
      </c>
      <c r="AC172" s="84">
        <v>355397.19999999925</v>
      </c>
      <c r="AD172" s="84">
        <v>3902237.200000003</v>
      </c>
      <c r="AE172" s="48"/>
      <c r="AF172" s="84"/>
      <c r="AG172" s="84"/>
      <c r="AI172" s="84"/>
      <c r="AJ172" s="84"/>
    </row>
    <row r="173" spans="2:36" hidden="1" x14ac:dyDescent="0.25">
      <c r="B173" s="77"/>
      <c r="C173" s="77"/>
      <c r="D173" s="77"/>
      <c r="E173" s="84">
        <v>169</v>
      </c>
      <c r="F173" s="84">
        <v>299056.29999999923</v>
      </c>
      <c r="G173" s="84">
        <v>688510.29999999923</v>
      </c>
      <c r="H173" s="84">
        <v>108446.30000000019</v>
      </c>
      <c r="I173" s="84">
        <v>68112.300000000192</v>
      </c>
      <c r="J173" s="84">
        <v>71430.300000000192</v>
      </c>
      <c r="K173" s="84">
        <v>322286.29999999923</v>
      </c>
      <c r="L173" s="84">
        <v>330970.29999999923</v>
      </c>
      <c r="M173" s="84">
        <v>287326.29999999923</v>
      </c>
      <c r="N173" s="84">
        <v>110223.30000000019</v>
      </c>
      <c r="O173" s="84">
        <v>67581.300000000192</v>
      </c>
      <c r="P173" s="84">
        <v>426833.29999999923</v>
      </c>
      <c r="Q173" s="84">
        <v>88370.300000000192</v>
      </c>
      <c r="R173" s="84">
        <v>335141.29999999923</v>
      </c>
      <c r="S173" s="84">
        <v>19088.299999999952</v>
      </c>
      <c r="T173" s="84">
        <v>191583.30000000019</v>
      </c>
      <c r="U173" s="84">
        <v>31528.299999999952</v>
      </c>
      <c r="V173" s="84">
        <v>89847.300000000192</v>
      </c>
      <c r="W173" s="84">
        <v>259223.30000000019</v>
      </c>
      <c r="X173" s="84">
        <v>96177.300000000192</v>
      </c>
      <c r="Y173" s="84">
        <v>1106567.3000000031</v>
      </c>
      <c r="Z173" s="84">
        <v>792789.29999999923</v>
      </c>
      <c r="AA173" s="84">
        <v>891954.29999999923</v>
      </c>
      <c r="AB173" s="84">
        <v>755542.29999999923</v>
      </c>
      <c r="AC173" s="84">
        <v>355397.29999999923</v>
      </c>
      <c r="AD173" s="84">
        <v>3902237.3000000031</v>
      </c>
      <c r="AE173" s="48"/>
      <c r="AF173" s="84"/>
      <c r="AG173" s="84"/>
      <c r="AI173" s="84"/>
      <c r="AJ173" s="84"/>
    </row>
    <row r="174" spans="2:36" hidden="1" x14ac:dyDescent="0.25">
      <c r="B174" s="77"/>
      <c r="C174" s="77"/>
      <c r="D174" s="77"/>
      <c r="E174" s="84">
        <v>170</v>
      </c>
      <c r="F174" s="84">
        <v>299056.39999999921</v>
      </c>
      <c r="G174" s="84">
        <v>688510.39999999921</v>
      </c>
      <c r="H174" s="84">
        <v>108446.4000000002</v>
      </c>
      <c r="I174" s="84">
        <v>68112.400000000198</v>
      </c>
      <c r="J174" s="84">
        <v>71430.400000000198</v>
      </c>
      <c r="K174" s="84">
        <v>322286.39999999921</v>
      </c>
      <c r="L174" s="84">
        <v>330970.39999999921</v>
      </c>
      <c r="M174" s="84">
        <v>287326.39999999921</v>
      </c>
      <c r="N174" s="84">
        <v>110223.4000000002</v>
      </c>
      <c r="O174" s="84">
        <v>67581.400000000198</v>
      </c>
      <c r="P174" s="84">
        <v>426833.39999999921</v>
      </c>
      <c r="Q174" s="84">
        <v>88370.400000000198</v>
      </c>
      <c r="R174" s="84">
        <v>335141.39999999921</v>
      </c>
      <c r="S174" s="84">
        <v>19088.399999999951</v>
      </c>
      <c r="T174" s="84">
        <v>191583.4000000002</v>
      </c>
      <c r="U174" s="84">
        <v>31528.399999999951</v>
      </c>
      <c r="V174" s="84">
        <v>89847.400000000198</v>
      </c>
      <c r="W174" s="84">
        <v>259223.4000000002</v>
      </c>
      <c r="X174" s="84">
        <v>96177.400000000198</v>
      </c>
      <c r="Y174" s="84">
        <v>1106567.4000000032</v>
      </c>
      <c r="Z174" s="84">
        <v>792789.39999999921</v>
      </c>
      <c r="AA174" s="84">
        <v>891954.39999999921</v>
      </c>
      <c r="AB174" s="84">
        <v>755542.39999999921</v>
      </c>
      <c r="AC174" s="84">
        <v>355397.39999999921</v>
      </c>
      <c r="AD174" s="84">
        <v>3902237.4000000032</v>
      </c>
      <c r="AE174" s="48"/>
      <c r="AF174" s="84"/>
      <c r="AG174" s="84"/>
      <c r="AI174" s="84"/>
      <c r="AJ174" s="84"/>
    </row>
    <row r="175" spans="2:36" hidden="1" x14ac:dyDescent="0.25">
      <c r="B175" s="77"/>
      <c r="C175" s="77"/>
      <c r="D175" s="77"/>
      <c r="E175" s="84">
        <v>171</v>
      </c>
      <c r="F175" s="84">
        <v>299056.49999999919</v>
      </c>
      <c r="G175" s="84">
        <v>688510.49999999919</v>
      </c>
      <c r="H175" s="84">
        <v>108446.5000000002</v>
      </c>
      <c r="I175" s="84">
        <v>68112.500000000204</v>
      </c>
      <c r="J175" s="84">
        <v>71430.500000000204</v>
      </c>
      <c r="K175" s="84">
        <v>322286.49999999919</v>
      </c>
      <c r="L175" s="84">
        <v>330970.49999999919</v>
      </c>
      <c r="M175" s="84">
        <v>287326.49999999919</v>
      </c>
      <c r="N175" s="84">
        <v>110223.5000000002</v>
      </c>
      <c r="O175" s="84">
        <v>67581.500000000204</v>
      </c>
      <c r="P175" s="84">
        <v>426833.49999999919</v>
      </c>
      <c r="Q175" s="84">
        <v>88370.500000000204</v>
      </c>
      <c r="R175" s="84">
        <v>335141.49999999919</v>
      </c>
      <c r="S175" s="84">
        <v>19088.499999999949</v>
      </c>
      <c r="T175" s="84">
        <v>191583.5000000002</v>
      </c>
      <c r="U175" s="84">
        <v>31528.499999999949</v>
      </c>
      <c r="V175" s="84">
        <v>89847.500000000204</v>
      </c>
      <c r="W175" s="84">
        <v>259223.5000000002</v>
      </c>
      <c r="X175" s="84">
        <v>96177.500000000204</v>
      </c>
      <c r="Y175" s="84">
        <v>1106567.5000000033</v>
      </c>
      <c r="Z175" s="84">
        <v>792789.49999999919</v>
      </c>
      <c r="AA175" s="84">
        <v>891954.49999999919</v>
      </c>
      <c r="AB175" s="84">
        <v>755542.49999999919</v>
      </c>
      <c r="AC175" s="84">
        <v>355397.49999999919</v>
      </c>
      <c r="AD175" s="84">
        <v>3902237.5000000033</v>
      </c>
      <c r="AE175" s="48"/>
      <c r="AF175" s="84"/>
      <c r="AG175" s="84"/>
      <c r="AI175" s="84"/>
      <c r="AJ175" s="84"/>
    </row>
    <row r="176" spans="2:36" hidden="1" x14ac:dyDescent="0.25">
      <c r="B176" s="77"/>
      <c r="C176" s="77"/>
      <c r="D176" s="77"/>
      <c r="E176" s="84">
        <v>172</v>
      </c>
      <c r="F176" s="84">
        <v>299056.59999999916</v>
      </c>
      <c r="G176" s="84">
        <v>688510.59999999916</v>
      </c>
      <c r="H176" s="84">
        <v>108446.60000000021</v>
      </c>
      <c r="I176" s="84">
        <v>68112.60000000021</v>
      </c>
      <c r="J176" s="84">
        <v>71430.60000000021</v>
      </c>
      <c r="K176" s="84">
        <v>322286.59999999916</v>
      </c>
      <c r="L176" s="84">
        <v>330970.59999999916</v>
      </c>
      <c r="M176" s="84">
        <v>287326.59999999916</v>
      </c>
      <c r="N176" s="84">
        <v>110223.60000000021</v>
      </c>
      <c r="O176" s="84">
        <v>67581.60000000021</v>
      </c>
      <c r="P176" s="84">
        <v>426833.59999999916</v>
      </c>
      <c r="Q176" s="84">
        <v>88370.60000000021</v>
      </c>
      <c r="R176" s="84">
        <v>335141.59999999916</v>
      </c>
      <c r="S176" s="84">
        <v>19088.599999999948</v>
      </c>
      <c r="T176" s="84">
        <v>191583.60000000021</v>
      </c>
      <c r="U176" s="84">
        <v>31528.599999999948</v>
      </c>
      <c r="V176" s="84">
        <v>89847.60000000021</v>
      </c>
      <c r="W176" s="84">
        <v>259223.60000000021</v>
      </c>
      <c r="X176" s="84">
        <v>96177.60000000021</v>
      </c>
      <c r="Y176" s="84">
        <v>1106567.6000000034</v>
      </c>
      <c r="Z176" s="84">
        <v>792789.59999999916</v>
      </c>
      <c r="AA176" s="84">
        <v>891954.59999999916</v>
      </c>
      <c r="AB176" s="84">
        <v>755542.59999999916</v>
      </c>
      <c r="AC176" s="84">
        <v>355397.59999999916</v>
      </c>
      <c r="AD176" s="84">
        <v>3902237.6000000034</v>
      </c>
      <c r="AE176" s="48"/>
      <c r="AF176" s="84"/>
      <c r="AG176" s="84"/>
      <c r="AI176" s="84"/>
      <c r="AJ176" s="84"/>
    </row>
    <row r="177" spans="2:36" hidden="1" x14ac:dyDescent="0.25">
      <c r="B177" s="77"/>
      <c r="C177" s="77"/>
      <c r="D177" s="77"/>
      <c r="E177" s="84">
        <v>173</v>
      </c>
      <c r="F177" s="84">
        <v>299056.69999999914</v>
      </c>
      <c r="G177" s="84">
        <v>688510.69999999914</v>
      </c>
      <c r="H177" s="84">
        <v>108446.70000000022</v>
      </c>
      <c r="I177" s="84">
        <v>68112.700000000215</v>
      </c>
      <c r="J177" s="84">
        <v>71430.700000000215</v>
      </c>
      <c r="K177" s="84">
        <v>322286.69999999914</v>
      </c>
      <c r="L177" s="84">
        <v>330970.69999999914</v>
      </c>
      <c r="M177" s="84">
        <v>287326.69999999914</v>
      </c>
      <c r="N177" s="84">
        <v>110223.70000000022</v>
      </c>
      <c r="O177" s="84">
        <v>67581.700000000215</v>
      </c>
      <c r="P177" s="84">
        <v>426833.69999999914</v>
      </c>
      <c r="Q177" s="84">
        <v>88370.700000000215</v>
      </c>
      <c r="R177" s="84">
        <v>335141.69999999914</v>
      </c>
      <c r="S177" s="84">
        <v>19088.699999999946</v>
      </c>
      <c r="T177" s="84">
        <v>191583.70000000022</v>
      </c>
      <c r="U177" s="84">
        <v>31528.699999999946</v>
      </c>
      <c r="V177" s="84">
        <v>89847.700000000215</v>
      </c>
      <c r="W177" s="84">
        <v>259223.70000000022</v>
      </c>
      <c r="X177" s="84">
        <v>96177.700000000215</v>
      </c>
      <c r="Y177" s="84">
        <v>1106567.7000000034</v>
      </c>
      <c r="Z177" s="84">
        <v>792789.69999999914</v>
      </c>
      <c r="AA177" s="84">
        <v>891954.69999999914</v>
      </c>
      <c r="AB177" s="84">
        <v>755542.69999999914</v>
      </c>
      <c r="AC177" s="84">
        <v>355397.69999999914</v>
      </c>
      <c r="AD177" s="84">
        <v>3902237.7000000034</v>
      </c>
      <c r="AE177" s="48"/>
      <c r="AF177" s="84"/>
      <c r="AG177" s="84"/>
      <c r="AI177" s="84"/>
      <c r="AJ177" s="84"/>
    </row>
    <row r="178" spans="2:36" hidden="1" x14ac:dyDescent="0.25">
      <c r="B178" s="77"/>
      <c r="C178" s="77"/>
      <c r="D178" s="77"/>
      <c r="E178" s="84">
        <v>174</v>
      </c>
      <c r="F178" s="84">
        <v>299056.79999999912</v>
      </c>
      <c r="G178" s="84">
        <v>688510.79999999912</v>
      </c>
      <c r="H178" s="84">
        <v>108446.80000000022</v>
      </c>
      <c r="I178" s="84">
        <v>68112.800000000221</v>
      </c>
      <c r="J178" s="84">
        <v>71430.800000000221</v>
      </c>
      <c r="K178" s="84">
        <v>322286.79999999912</v>
      </c>
      <c r="L178" s="84">
        <v>330970.79999999912</v>
      </c>
      <c r="M178" s="84">
        <v>287326.79999999912</v>
      </c>
      <c r="N178" s="84">
        <v>110223.80000000022</v>
      </c>
      <c r="O178" s="84">
        <v>67581.800000000221</v>
      </c>
      <c r="P178" s="84">
        <v>426833.79999999912</v>
      </c>
      <c r="Q178" s="84">
        <v>88370.800000000221</v>
      </c>
      <c r="R178" s="84">
        <v>335141.79999999912</v>
      </c>
      <c r="S178" s="84">
        <v>19088.799999999945</v>
      </c>
      <c r="T178" s="84">
        <v>191583.80000000022</v>
      </c>
      <c r="U178" s="84">
        <v>31528.799999999945</v>
      </c>
      <c r="V178" s="84">
        <v>89847.800000000221</v>
      </c>
      <c r="W178" s="84">
        <v>259223.80000000022</v>
      </c>
      <c r="X178" s="84">
        <v>96177.800000000221</v>
      </c>
      <c r="Y178" s="84">
        <v>1106567.8000000035</v>
      </c>
      <c r="Z178" s="84">
        <v>792789.79999999912</v>
      </c>
      <c r="AA178" s="84">
        <v>891954.79999999912</v>
      </c>
      <c r="AB178" s="84">
        <v>755542.79999999912</v>
      </c>
      <c r="AC178" s="84">
        <v>355397.79999999912</v>
      </c>
      <c r="AD178" s="84">
        <v>3902237.8000000035</v>
      </c>
      <c r="AE178" s="48"/>
      <c r="AF178" s="84"/>
      <c r="AG178" s="84"/>
      <c r="AI178" s="84"/>
      <c r="AJ178" s="84"/>
    </row>
    <row r="179" spans="2:36" hidden="1" x14ac:dyDescent="0.25">
      <c r="B179" s="77"/>
      <c r="C179" s="77"/>
      <c r="D179" s="77"/>
      <c r="E179" s="84">
        <v>175</v>
      </c>
      <c r="F179" s="84">
        <v>299056.89999999909</v>
      </c>
      <c r="G179" s="84">
        <v>688510.89999999909</v>
      </c>
      <c r="H179" s="84">
        <v>108446.90000000023</v>
      </c>
      <c r="I179" s="84">
        <v>68112.900000000227</v>
      </c>
      <c r="J179" s="84">
        <v>71430.900000000227</v>
      </c>
      <c r="K179" s="84">
        <v>322286.89999999909</v>
      </c>
      <c r="L179" s="84">
        <v>330970.89999999909</v>
      </c>
      <c r="M179" s="84">
        <v>287326.89999999909</v>
      </c>
      <c r="N179" s="84">
        <v>110223.90000000023</v>
      </c>
      <c r="O179" s="84">
        <v>67581.900000000227</v>
      </c>
      <c r="P179" s="84">
        <v>426833.89999999909</v>
      </c>
      <c r="Q179" s="84">
        <v>88370.900000000227</v>
      </c>
      <c r="R179" s="84">
        <v>335141.89999999909</v>
      </c>
      <c r="S179" s="84">
        <v>19088.899999999943</v>
      </c>
      <c r="T179" s="84">
        <v>191583.90000000023</v>
      </c>
      <c r="U179" s="84">
        <v>31528.899999999943</v>
      </c>
      <c r="V179" s="84">
        <v>89847.900000000227</v>
      </c>
      <c r="W179" s="84">
        <v>259223.90000000023</v>
      </c>
      <c r="X179" s="84">
        <v>96177.900000000227</v>
      </c>
      <c r="Y179" s="84">
        <v>1106567.9000000036</v>
      </c>
      <c r="Z179" s="84">
        <v>792789.89999999909</v>
      </c>
      <c r="AA179" s="84">
        <v>891954.89999999909</v>
      </c>
      <c r="AB179" s="84">
        <v>755542.89999999909</v>
      </c>
      <c r="AC179" s="84">
        <v>355397.89999999909</v>
      </c>
      <c r="AD179" s="84">
        <v>3902237.9000000036</v>
      </c>
      <c r="AE179" s="48"/>
      <c r="AF179" s="84"/>
      <c r="AG179" s="84"/>
      <c r="AI179" s="84"/>
      <c r="AJ179" s="84"/>
    </row>
    <row r="180" spans="2:36" hidden="1" x14ac:dyDescent="0.25">
      <c r="B180" s="77"/>
      <c r="C180" s="77"/>
      <c r="D180" s="77"/>
      <c r="E180" s="84">
        <v>176</v>
      </c>
      <c r="F180" s="84">
        <v>299056.99999999907</v>
      </c>
      <c r="G180" s="84">
        <v>688510.99999999907</v>
      </c>
      <c r="H180" s="84">
        <v>108447.00000000023</v>
      </c>
      <c r="I180" s="84">
        <v>68113.000000000233</v>
      </c>
      <c r="J180" s="84">
        <v>71431.000000000233</v>
      </c>
      <c r="K180" s="84">
        <v>322286.99999999907</v>
      </c>
      <c r="L180" s="84">
        <v>330970.99999999907</v>
      </c>
      <c r="M180" s="84">
        <v>287326.99999999907</v>
      </c>
      <c r="N180" s="84">
        <v>110224.00000000023</v>
      </c>
      <c r="O180" s="84">
        <v>67582.000000000233</v>
      </c>
      <c r="P180" s="84">
        <v>426833.99999999907</v>
      </c>
      <c r="Q180" s="84">
        <v>88371.000000000233</v>
      </c>
      <c r="R180" s="84">
        <v>335141.99999999907</v>
      </c>
      <c r="S180" s="84">
        <v>19088.999999999942</v>
      </c>
      <c r="T180" s="84">
        <v>191584.00000000023</v>
      </c>
      <c r="U180" s="84">
        <v>31528.999999999942</v>
      </c>
      <c r="V180" s="84">
        <v>89848.000000000233</v>
      </c>
      <c r="W180" s="84">
        <v>259224.00000000023</v>
      </c>
      <c r="X180" s="84">
        <v>96178.000000000233</v>
      </c>
      <c r="Y180" s="84">
        <v>1106568.0000000037</v>
      </c>
      <c r="Z180" s="84">
        <v>792789.99999999907</v>
      </c>
      <c r="AA180" s="84">
        <v>891954.99999999907</v>
      </c>
      <c r="AB180" s="84">
        <v>755542.99999999907</v>
      </c>
      <c r="AC180" s="84">
        <v>355397.99999999907</v>
      </c>
      <c r="AD180" s="84">
        <v>3902238.0000000037</v>
      </c>
      <c r="AE180" s="48"/>
      <c r="AF180" s="84"/>
      <c r="AG180" s="84"/>
      <c r="AI180" s="84"/>
      <c r="AJ180" s="84"/>
    </row>
    <row r="181" spans="2:36" hidden="1" x14ac:dyDescent="0.25">
      <c r="B181" s="77"/>
      <c r="C181" s="77"/>
      <c r="D181" s="77"/>
      <c r="E181" s="84">
        <v>177</v>
      </c>
      <c r="F181" s="84">
        <v>299057.09999999905</v>
      </c>
      <c r="G181" s="84">
        <v>688511.09999999905</v>
      </c>
      <c r="H181" s="84">
        <v>108447.10000000024</v>
      </c>
      <c r="I181" s="84">
        <v>68113.100000000239</v>
      </c>
      <c r="J181" s="84">
        <v>71431.100000000239</v>
      </c>
      <c r="K181" s="84">
        <v>322287.09999999905</v>
      </c>
      <c r="L181" s="84">
        <v>330971.09999999905</v>
      </c>
      <c r="M181" s="84">
        <v>287327.09999999905</v>
      </c>
      <c r="N181" s="84">
        <v>110224.10000000024</v>
      </c>
      <c r="O181" s="84">
        <v>67582.100000000239</v>
      </c>
      <c r="P181" s="84">
        <v>426834.09999999905</v>
      </c>
      <c r="Q181" s="84">
        <v>88371.100000000239</v>
      </c>
      <c r="R181" s="84">
        <v>335142.09999999905</v>
      </c>
      <c r="S181" s="84">
        <v>19089.09999999994</v>
      </c>
      <c r="T181" s="84">
        <v>191584.10000000024</v>
      </c>
      <c r="U181" s="84">
        <v>31529.09999999994</v>
      </c>
      <c r="V181" s="84">
        <v>89848.100000000239</v>
      </c>
      <c r="W181" s="84">
        <v>259224.10000000024</v>
      </c>
      <c r="X181" s="84">
        <v>96178.100000000239</v>
      </c>
      <c r="Y181" s="84">
        <v>1106568.1000000038</v>
      </c>
      <c r="Z181" s="84">
        <v>792790.09999999905</v>
      </c>
      <c r="AA181" s="84">
        <v>891955.09999999905</v>
      </c>
      <c r="AB181" s="84">
        <v>755543.09999999905</v>
      </c>
      <c r="AC181" s="84">
        <v>355398.09999999905</v>
      </c>
      <c r="AD181" s="84">
        <v>3902238.1000000038</v>
      </c>
      <c r="AE181" s="48"/>
      <c r="AF181" s="84"/>
      <c r="AG181" s="84"/>
      <c r="AI181" s="84"/>
      <c r="AJ181" s="84"/>
    </row>
    <row r="182" spans="2:36" hidden="1" x14ac:dyDescent="0.25">
      <c r="B182" s="77"/>
      <c r="C182" s="77"/>
      <c r="D182" s="77"/>
      <c r="E182" s="84">
        <v>178</v>
      </c>
      <c r="F182" s="84">
        <v>299057.19999999902</v>
      </c>
      <c r="G182" s="84">
        <v>688511.19999999902</v>
      </c>
      <c r="H182" s="84">
        <v>108447.20000000024</v>
      </c>
      <c r="I182" s="84">
        <v>68113.200000000244</v>
      </c>
      <c r="J182" s="84">
        <v>71431.200000000244</v>
      </c>
      <c r="K182" s="84">
        <v>322287.19999999902</v>
      </c>
      <c r="L182" s="84">
        <v>330971.19999999902</v>
      </c>
      <c r="M182" s="84">
        <v>287327.19999999902</v>
      </c>
      <c r="N182" s="84">
        <v>110224.20000000024</v>
      </c>
      <c r="O182" s="84">
        <v>67582.200000000244</v>
      </c>
      <c r="P182" s="84">
        <v>426834.19999999902</v>
      </c>
      <c r="Q182" s="84">
        <v>88371.200000000244</v>
      </c>
      <c r="R182" s="84">
        <v>335142.19999999902</v>
      </c>
      <c r="S182" s="84">
        <v>19089.199999999939</v>
      </c>
      <c r="T182" s="84">
        <v>191584.20000000024</v>
      </c>
      <c r="U182" s="84">
        <v>31529.199999999939</v>
      </c>
      <c r="V182" s="84">
        <v>89848.200000000244</v>
      </c>
      <c r="W182" s="84">
        <v>259224.20000000024</v>
      </c>
      <c r="X182" s="84">
        <v>96178.200000000244</v>
      </c>
      <c r="Y182" s="84">
        <v>1106568.2000000039</v>
      </c>
      <c r="Z182" s="84">
        <v>792790.19999999902</v>
      </c>
      <c r="AA182" s="84">
        <v>891955.19999999902</v>
      </c>
      <c r="AB182" s="84">
        <v>755543.19999999902</v>
      </c>
      <c r="AC182" s="84">
        <v>355398.19999999902</v>
      </c>
      <c r="AD182" s="84">
        <v>3902238.2000000039</v>
      </c>
      <c r="AE182" s="48"/>
      <c r="AF182" s="84"/>
      <c r="AG182" s="84"/>
      <c r="AI182" s="84"/>
      <c r="AJ182" s="84"/>
    </row>
    <row r="183" spans="2:36" hidden="1" x14ac:dyDescent="0.25">
      <c r="B183" s="77"/>
      <c r="C183" s="77"/>
      <c r="D183" s="77"/>
      <c r="E183" s="84">
        <v>179</v>
      </c>
      <c r="F183" s="84">
        <v>299057.299999999</v>
      </c>
      <c r="G183" s="84">
        <v>688511.299999999</v>
      </c>
      <c r="H183" s="84">
        <v>108447.30000000025</v>
      </c>
      <c r="I183" s="84">
        <v>68113.30000000025</v>
      </c>
      <c r="J183" s="84">
        <v>71431.30000000025</v>
      </c>
      <c r="K183" s="84">
        <v>322287.299999999</v>
      </c>
      <c r="L183" s="84">
        <v>330971.299999999</v>
      </c>
      <c r="M183" s="84">
        <v>287327.299999999</v>
      </c>
      <c r="N183" s="84">
        <v>110224.30000000025</v>
      </c>
      <c r="O183" s="84">
        <v>67582.30000000025</v>
      </c>
      <c r="P183" s="84">
        <v>426834.299999999</v>
      </c>
      <c r="Q183" s="84">
        <v>88371.30000000025</v>
      </c>
      <c r="R183" s="84">
        <v>335142.299999999</v>
      </c>
      <c r="S183" s="84">
        <v>19089.299999999937</v>
      </c>
      <c r="T183" s="84">
        <v>191584.30000000025</v>
      </c>
      <c r="U183" s="84">
        <v>31529.299999999937</v>
      </c>
      <c r="V183" s="84">
        <v>89848.30000000025</v>
      </c>
      <c r="W183" s="84">
        <v>259224.30000000025</v>
      </c>
      <c r="X183" s="84">
        <v>96178.30000000025</v>
      </c>
      <c r="Y183" s="84">
        <v>1106568.300000004</v>
      </c>
      <c r="Z183" s="84">
        <v>792790.299999999</v>
      </c>
      <c r="AA183" s="84">
        <v>891955.299999999</v>
      </c>
      <c r="AB183" s="84">
        <v>755543.299999999</v>
      </c>
      <c r="AC183" s="84">
        <v>355398.299999999</v>
      </c>
      <c r="AD183" s="84">
        <v>3902238.300000004</v>
      </c>
      <c r="AE183" s="48"/>
      <c r="AF183" s="84"/>
      <c r="AG183" s="84"/>
      <c r="AI183" s="84"/>
      <c r="AJ183" s="84"/>
    </row>
    <row r="184" spans="2:36" hidden="1" x14ac:dyDescent="0.25">
      <c r="B184" s="77"/>
      <c r="C184" s="77"/>
      <c r="D184" s="77"/>
      <c r="E184" s="84">
        <v>180</v>
      </c>
      <c r="F184" s="84">
        <v>299057.39999999898</v>
      </c>
      <c r="G184" s="84">
        <v>688511.39999999898</v>
      </c>
      <c r="H184" s="84">
        <v>108447.40000000026</v>
      </c>
      <c r="I184" s="84">
        <v>68113.400000000256</v>
      </c>
      <c r="J184" s="84">
        <v>71431.400000000256</v>
      </c>
      <c r="K184" s="84">
        <v>322287.39999999898</v>
      </c>
      <c r="L184" s="84">
        <v>330971.39999999898</v>
      </c>
      <c r="M184" s="84">
        <v>287327.39999999898</v>
      </c>
      <c r="N184" s="84">
        <v>110224.40000000026</v>
      </c>
      <c r="O184" s="84">
        <v>67582.400000000256</v>
      </c>
      <c r="P184" s="84">
        <v>426834.39999999898</v>
      </c>
      <c r="Q184" s="84">
        <v>88371.400000000256</v>
      </c>
      <c r="R184" s="84">
        <v>335142.39999999898</v>
      </c>
      <c r="S184" s="84">
        <v>19089.399999999936</v>
      </c>
      <c r="T184" s="84">
        <v>191584.40000000026</v>
      </c>
      <c r="U184" s="84">
        <v>31529.399999999936</v>
      </c>
      <c r="V184" s="84">
        <v>89848.400000000256</v>
      </c>
      <c r="W184" s="84">
        <v>259224.40000000026</v>
      </c>
      <c r="X184" s="84">
        <v>96178.400000000256</v>
      </c>
      <c r="Y184" s="84">
        <v>1106568.4000000041</v>
      </c>
      <c r="Z184" s="84">
        <v>792790.39999999898</v>
      </c>
      <c r="AA184" s="84">
        <v>891955.39999999898</v>
      </c>
      <c r="AB184" s="84">
        <v>755543.39999999898</v>
      </c>
      <c r="AC184" s="84">
        <v>355398.39999999898</v>
      </c>
      <c r="AD184" s="84">
        <v>3902238.4000000041</v>
      </c>
      <c r="AE184" s="48"/>
      <c r="AF184" s="84"/>
      <c r="AG184" s="84"/>
      <c r="AI184" s="84"/>
      <c r="AJ184" s="84"/>
    </row>
    <row r="185" spans="2:36" hidden="1" x14ac:dyDescent="0.25">
      <c r="B185" s="77"/>
      <c r="C185" s="77"/>
      <c r="D185" s="77"/>
      <c r="E185" s="84">
        <v>181</v>
      </c>
      <c r="F185" s="84">
        <v>299057.49999999895</v>
      </c>
      <c r="G185" s="84">
        <v>688511.49999999895</v>
      </c>
      <c r="H185" s="84">
        <v>108447.50000000026</v>
      </c>
      <c r="I185" s="84">
        <v>68113.500000000262</v>
      </c>
      <c r="J185" s="84">
        <v>71431.500000000262</v>
      </c>
      <c r="K185" s="84">
        <v>322287.49999999895</v>
      </c>
      <c r="L185" s="84">
        <v>330971.49999999895</v>
      </c>
      <c r="M185" s="84">
        <v>287327.49999999895</v>
      </c>
      <c r="N185" s="84">
        <v>110224.50000000026</v>
      </c>
      <c r="O185" s="84">
        <v>67582.500000000262</v>
      </c>
      <c r="P185" s="84">
        <v>426834.49999999895</v>
      </c>
      <c r="Q185" s="84">
        <v>88371.500000000262</v>
      </c>
      <c r="R185" s="84">
        <v>335142.49999999895</v>
      </c>
      <c r="S185" s="84">
        <v>19089.499999999935</v>
      </c>
      <c r="T185" s="84">
        <v>191584.50000000026</v>
      </c>
      <c r="U185" s="84">
        <v>31529.499999999935</v>
      </c>
      <c r="V185" s="84">
        <v>89848.500000000262</v>
      </c>
      <c r="W185" s="84">
        <v>259224.50000000026</v>
      </c>
      <c r="X185" s="84">
        <v>96178.500000000262</v>
      </c>
      <c r="Y185" s="84">
        <v>1106568.5000000042</v>
      </c>
      <c r="Z185" s="84">
        <v>792790.49999999895</v>
      </c>
      <c r="AA185" s="84">
        <v>891955.49999999895</v>
      </c>
      <c r="AB185" s="84">
        <v>755543.49999999895</v>
      </c>
      <c r="AC185" s="84">
        <v>355398.49999999895</v>
      </c>
      <c r="AD185" s="84">
        <v>3902238.5000000042</v>
      </c>
      <c r="AE185" s="48"/>
      <c r="AF185" s="84"/>
      <c r="AG185" s="84"/>
      <c r="AI185" s="84"/>
      <c r="AJ185" s="84"/>
    </row>
    <row r="186" spans="2:36" hidden="1" x14ac:dyDescent="0.25">
      <c r="B186" s="77"/>
      <c r="C186" s="77"/>
      <c r="D186" s="77"/>
      <c r="E186" s="84">
        <v>182</v>
      </c>
      <c r="F186" s="84">
        <v>299057.59999999893</v>
      </c>
      <c r="G186" s="84">
        <v>688511.59999999893</v>
      </c>
      <c r="H186" s="84">
        <v>108447.60000000027</v>
      </c>
      <c r="I186" s="84">
        <v>68113.600000000268</v>
      </c>
      <c r="J186" s="84">
        <v>71431.600000000268</v>
      </c>
      <c r="K186" s="84">
        <v>322287.59999999893</v>
      </c>
      <c r="L186" s="84">
        <v>330971.59999999893</v>
      </c>
      <c r="M186" s="84">
        <v>287327.59999999893</v>
      </c>
      <c r="N186" s="84">
        <v>110224.60000000027</v>
      </c>
      <c r="O186" s="84">
        <v>67582.600000000268</v>
      </c>
      <c r="P186" s="84">
        <v>426834.59999999893</v>
      </c>
      <c r="Q186" s="84">
        <v>88371.600000000268</v>
      </c>
      <c r="R186" s="84">
        <v>335142.59999999893</v>
      </c>
      <c r="S186" s="84">
        <v>19089.599999999933</v>
      </c>
      <c r="T186" s="84">
        <v>191584.60000000027</v>
      </c>
      <c r="U186" s="84">
        <v>31529.599999999933</v>
      </c>
      <c r="V186" s="84">
        <v>89848.600000000268</v>
      </c>
      <c r="W186" s="84">
        <v>259224.60000000027</v>
      </c>
      <c r="X186" s="84">
        <v>96178.600000000268</v>
      </c>
      <c r="Y186" s="84">
        <v>1106568.6000000043</v>
      </c>
      <c r="Z186" s="84">
        <v>792790.59999999893</v>
      </c>
      <c r="AA186" s="84">
        <v>891955.59999999893</v>
      </c>
      <c r="AB186" s="84">
        <v>755543.59999999893</v>
      </c>
      <c r="AC186" s="84">
        <v>355398.59999999893</v>
      </c>
      <c r="AD186" s="84">
        <v>3902238.6000000043</v>
      </c>
      <c r="AE186" s="48"/>
      <c r="AF186" s="84"/>
      <c r="AG186" s="84"/>
      <c r="AI186" s="84"/>
      <c r="AJ186" s="84"/>
    </row>
    <row r="187" spans="2:36" hidden="1" x14ac:dyDescent="0.25">
      <c r="B187" s="77"/>
      <c r="C187" s="77"/>
      <c r="D187" s="77"/>
      <c r="E187" s="84">
        <v>183</v>
      </c>
      <c r="F187" s="84">
        <v>299057.69999999891</v>
      </c>
      <c r="G187" s="84">
        <v>688511.69999999891</v>
      </c>
      <c r="H187" s="84">
        <v>108447.70000000027</v>
      </c>
      <c r="I187" s="84">
        <v>68113.700000000274</v>
      </c>
      <c r="J187" s="84">
        <v>71431.700000000274</v>
      </c>
      <c r="K187" s="84">
        <v>322287.69999999891</v>
      </c>
      <c r="L187" s="84">
        <v>330971.69999999891</v>
      </c>
      <c r="M187" s="84">
        <v>287327.69999999891</v>
      </c>
      <c r="N187" s="84">
        <v>110224.70000000027</v>
      </c>
      <c r="O187" s="84">
        <v>67582.700000000274</v>
      </c>
      <c r="P187" s="84">
        <v>426834.69999999891</v>
      </c>
      <c r="Q187" s="84">
        <v>88371.700000000274</v>
      </c>
      <c r="R187" s="84">
        <v>335142.69999999891</v>
      </c>
      <c r="S187" s="84">
        <v>19089.699999999932</v>
      </c>
      <c r="T187" s="84">
        <v>191584.70000000027</v>
      </c>
      <c r="U187" s="84">
        <v>31529.699999999932</v>
      </c>
      <c r="V187" s="84">
        <v>89848.700000000274</v>
      </c>
      <c r="W187" s="84">
        <v>259224.70000000027</v>
      </c>
      <c r="X187" s="84">
        <v>96178.700000000274</v>
      </c>
      <c r="Y187" s="84">
        <v>1106568.7000000044</v>
      </c>
      <c r="Z187" s="84">
        <v>792790.69999999891</v>
      </c>
      <c r="AA187" s="84">
        <v>891955.69999999891</v>
      </c>
      <c r="AB187" s="84">
        <v>755543.69999999891</v>
      </c>
      <c r="AC187" s="84">
        <v>355398.69999999891</v>
      </c>
      <c r="AD187" s="84">
        <v>3902238.7000000044</v>
      </c>
      <c r="AE187" s="48"/>
      <c r="AF187" s="84"/>
      <c r="AG187" s="84"/>
      <c r="AI187" s="84"/>
      <c r="AJ187" s="84"/>
    </row>
    <row r="188" spans="2:36" hidden="1" x14ac:dyDescent="0.25">
      <c r="B188" s="77"/>
      <c r="C188" s="77"/>
      <c r="D188" s="77"/>
      <c r="E188" s="84">
        <v>184</v>
      </c>
      <c r="F188" s="84">
        <v>299057.79999999888</v>
      </c>
      <c r="G188" s="84">
        <v>688511.79999999888</v>
      </c>
      <c r="H188" s="84">
        <v>108447.80000000028</v>
      </c>
      <c r="I188" s="84">
        <v>68113.800000000279</v>
      </c>
      <c r="J188" s="84">
        <v>71431.800000000279</v>
      </c>
      <c r="K188" s="84">
        <v>322287.79999999888</v>
      </c>
      <c r="L188" s="84">
        <v>330971.79999999888</v>
      </c>
      <c r="M188" s="84">
        <v>287327.79999999888</v>
      </c>
      <c r="N188" s="84">
        <v>110224.80000000028</v>
      </c>
      <c r="O188" s="84">
        <v>67582.800000000279</v>
      </c>
      <c r="P188" s="84">
        <v>426834.79999999888</v>
      </c>
      <c r="Q188" s="84">
        <v>88371.800000000279</v>
      </c>
      <c r="R188" s="84">
        <v>335142.79999999888</v>
      </c>
      <c r="S188" s="84">
        <v>19089.79999999993</v>
      </c>
      <c r="T188" s="84">
        <v>191584.80000000028</v>
      </c>
      <c r="U188" s="84">
        <v>31529.79999999993</v>
      </c>
      <c r="V188" s="84">
        <v>89848.800000000279</v>
      </c>
      <c r="W188" s="84">
        <v>259224.80000000028</v>
      </c>
      <c r="X188" s="84">
        <v>96178.800000000279</v>
      </c>
      <c r="Y188" s="84">
        <v>1106568.8000000045</v>
      </c>
      <c r="Z188" s="84">
        <v>792790.79999999888</v>
      </c>
      <c r="AA188" s="84">
        <v>891955.79999999888</v>
      </c>
      <c r="AB188" s="84">
        <v>755543.79999999888</v>
      </c>
      <c r="AC188" s="84">
        <v>355398.79999999888</v>
      </c>
      <c r="AD188" s="84">
        <v>3902238.8000000045</v>
      </c>
      <c r="AE188" s="48"/>
      <c r="AF188" s="84"/>
      <c r="AG188" s="84"/>
      <c r="AI188" s="84"/>
      <c r="AJ188" s="84"/>
    </row>
    <row r="189" spans="2:36" hidden="1" x14ac:dyDescent="0.25">
      <c r="B189" s="77"/>
      <c r="C189" s="77"/>
      <c r="D189" s="77"/>
      <c r="E189" s="84">
        <v>185</v>
      </c>
      <c r="F189" s="84">
        <v>299057.89999999886</v>
      </c>
      <c r="G189" s="84">
        <v>688511.89999999886</v>
      </c>
      <c r="H189" s="84">
        <v>108447.90000000029</v>
      </c>
      <c r="I189" s="84">
        <v>68113.900000000285</v>
      </c>
      <c r="J189" s="84">
        <v>71431.900000000285</v>
      </c>
      <c r="K189" s="84">
        <v>322287.89999999886</v>
      </c>
      <c r="L189" s="84">
        <v>330971.89999999886</v>
      </c>
      <c r="M189" s="84">
        <v>287327.89999999886</v>
      </c>
      <c r="N189" s="84">
        <v>110224.90000000029</v>
      </c>
      <c r="O189" s="84">
        <v>67582.900000000285</v>
      </c>
      <c r="P189" s="84">
        <v>426834.89999999886</v>
      </c>
      <c r="Q189" s="84">
        <v>88371.900000000285</v>
      </c>
      <c r="R189" s="84">
        <v>335142.89999999886</v>
      </c>
      <c r="S189" s="84">
        <v>19089.899999999929</v>
      </c>
      <c r="T189" s="84">
        <v>191584.90000000029</v>
      </c>
      <c r="U189" s="84">
        <v>31529.899999999929</v>
      </c>
      <c r="V189" s="84">
        <v>89848.900000000285</v>
      </c>
      <c r="W189" s="84">
        <v>259224.90000000029</v>
      </c>
      <c r="X189" s="84">
        <v>96178.900000000285</v>
      </c>
      <c r="Y189" s="84">
        <v>1106568.9000000046</v>
      </c>
      <c r="Z189" s="84">
        <v>792790.89999999886</v>
      </c>
      <c r="AA189" s="84">
        <v>891955.89999999886</v>
      </c>
      <c r="AB189" s="84">
        <v>755543.89999999886</v>
      </c>
      <c r="AC189" s="84">
        <v>355398.89999999886</v>
      </c>
      <c r="AD189" s="84">
        <v>3902238.9000000046</v>
      </c>
      <c r="AE189" s="48"/>
      <c r="AF189" s="84"/>
      <c r="AG189" s="84"/>
      <c r="AI189" s="84"/>
      <c r="AJ189" s="84"/>
    </row>
    <row r="190" spans="2:36" hidden="1" x14ac:dyDescent="0.25">
      <c r="B190" s="77"/>
      <c r="C190" s="77"/>
      <c r="D190" s="77"/>
      <c r="E190" s="84">
        <v>186</v>
      </c>
      <c r="F190" s="84">
        <v>299057.99999999884</v>
      </c>
      <c r="G190" s="84">
        <v>688511.99999999884</v>
      </c>
      <c r="H190" s="84">
        <v>108448.00000000029</v>
      </c>
      <c r="I190" s="84">
        <v>68114.000000000291</v>
      </c>
      <c r="J190" s="84">
        <v>71432.000000000291</v>
      </c>
      <c r="K190" s="84">
        <v>322287.99999999884</v>
      </c>
      <c r="L190" s="84">
        <v>330971.99999999884</v>
      </c>
      <c r="M190" s="84">
        <v>287327.99999999884</v>
      </c>
      <c r="N190" s="84">
        <v>110225.00000000029</v>
      </c>
      <c r="O190" s="84">
        <v>67583.000000000291</v>
      </c>
      <c r="P190" s="84">
        <v>426834.99999999884</v>
      </c>
      <c r="Q190" s="84">
        <v>88372.000000000291</v>
      </c>
      <c r="R190" s="84">
        <v>335142.99999999884</v>
      </c>
      <c r="S190" s="84">
        <v>19089.999999999927</v>
      </c>
      <c r="T190" s="84">
        <v>191585.00000000029</v>
      </c>
      <c r="U190" s="84">
        <v>31529.999999999927</v>
      </c>
      <c r="V190" s="84">
        <v>89849.000000000291</v>
      </c>
      <c r="W190" s="84">
        <v>259225.00000000029</v>
      </c>
      <c r="X190" s="84">
        <v>96179.000000000291</v>
      </c>
      <c r="Y190" s="84">
        <v>1106569.0000000047</v>
      </c>
      <c r="Z190" s="84">
        <v>792790.99999999884</v>
      </c>
      <c r="AA190" s="84">
        <v>891955.99999999884</v>
      </c>
      <c r="AB190" s="84">
        <v>755543.99999999884</v>
      </c>
      <c r="AC190" s="84">
        <v>355398.99999999884</v>
      </c>
      <c r="AD190" s="84">
        <v>3902239.0000000047</v>
      </c>
      <c r="AE190" s="48"/>
      <c r="AF190" s="84"/>
      <c r="AG190" s="84"/>
      <c r="AI190" s="84"/>
      <c r="AJ190" s="84"/>
    </row>
    <row r="191" spans="2:36" hidden="1" x14ac:dyDescent="0.25">
      <c r="B191" s="77"/>
      <c r="C191" s="77"/>
      <c r="D191" s="77"/>
      <c r="E191" s="84">
        <v>187</v>
      </c>
      <c r="F191" s="84">
        <v>299058.09999999881</v>
      </c>
      <c r="G191" s="84">
        <v>688512.09999999881</v>
      </c>
      <c r="H191" s="84">
        <v>108448.1000000003</v>
      </c>
      <c r="I191" s="84">
        <v>68114.100000000297</v>
      </c>
      <c r="J191" s="84">
        <v>71432.100000000297</v>
      </c>
      <c r="K191" s="84">
        <v>322288.09999999881</v>
      </c>
      <c r="L191" s="84">
        <v>330972.09999999881</v>
      </c>
      <c r="M191" s="84">
        <v>287328.09999999881</v>
      </c>
      <c r="N191" s="84">
        <v>110225.1000000003</v>
      </c>
      <c r="O191" s="84">
        <v>67583.100000000297</v>
      </c>
      <c r="P191" s="84">
        <v>426835.09999999881</v>
      </c>
      <c r="Q191" s="84">
        <v>88372.100000000297</v>
      </c>
      <c r="R191" s="84">
        <v>335143.09999999881</v>
      </c>
      <c r="S191" s="84">
        <v>19090.099999999926</v>
      </c>
      <c r="T191" s="84">
        <v>191585.1000000003</v>
      </c>
      <c r="U191" s="84">
        <v>31530.099999999926</v>
      </c>
      <c r="V191" s="84">
        <v>89849.100000000297</v>
      </c>
      <c r="W191" s="84">
        <v>259225.1000000003</v>
      </c>
      <c r="X191" s="84">
        <v>96179.100000000297</v>
      </c>
      <c r="Y191" s="84">
        <v>1106569.1000000047</v>
      </c>
      <c r="Z191" s="84">
        <v>792791.09999999881</v>
      </c>
      <c r="AA191" s="84">
        <v>891956.09999999881</v>
      </c>
      <c r="AB191" s="84">
        <v>755544.09999999881</v>
      </c>
      <c r="AC191" s="84">
        <v>355399.09999999881</v>
      </c>
      <c r="AD191" s="84">
        <v>3902239.1000000047</v>
      </c>
      <c r="AE191" s="48"/>
      <c r="AF191" s="84"/>
      <c r="AG191" s="84"/>
      <c r="AI191" s="84"/>
      <c r="AJ191" s="84"/>
    </row>
    <row r="192" spans="2:36" hidden="1" x14ac:dyDescent="0.25">
      <c r="B192" s="77"/>
      <c r="C192" s="77"/>
      <c r="D192" s="77"/>
      <c r="E192" s="84">
        <v>188</v>
      </c>
      <c r="F192" s="84">
        <v>299058.19999999879</v>
      </c>
      <c r="G192" s="84">
        <v>688512.19999999879</v>
      </c>
      <c r="H192" s="84">
        <v>108448.2000000003</v>
      </c>
      <c r="I192" s="84">
        <v>68114.200000000303</v>
      </c>
      <c r="J192" s="84">
        <v>71432.200000000303</v>
      </c>
      <c r="K192" s="84">
        <v>322288.19999999879</v>
      </c>
      <c r="L192" s="84">
        <v>330972.19999999879</v>
      </c>
      <c r="M192" s="84">
        <v>287328.19999999879</v>
      </c>
      <c r="N192" s="84">
        <v>110225.2000000003</v>
      </c>
      <c r="O192" s="84">
        <v>67583.200000000303</v>
      </c>
      <c r="P192" s="84">
        <v>426835.19999999879</v>
      </c>
      <c r="Q192" s="84">
        <v>88372.200000000303</v>
      </c>
      <c r="R192" s="84">
        <v>335143.19999999879</v>
      </c>
      <c r="S192" s="84">
        <v>19090.199999999924</v>
      </c>
      <c r="T192" s="84">
        <v>191585.2000000003</v>
      </c>
      <c r="U192" s="84">
        <v>31530.199999999924</v>
      </c>
      <c r="V192" s="84">
        <v>89849.200000000303</v>
      </c>
      <c r="W192" s="84">
        <v>259225.2000000003</v>
      </c>
      <c r="X192" s="84">
        <v>96179.200000000303</v>
      </c>
      <c r="Y192" s="84">
        <v>1106569.2000000048</v>
      </c>
      <c r="Z192" s="84">
        <v>792791.19999999879</v>
      </c>
      <c r="AA192" s="84">
        <v>891956.19999999879</v>
      </c>
      <c r="AB192" s="84">
        <v>755544.19999999879</v>
      </c>
      <c r="AC192" s="84">
        <v>355399.19999999879</v>
      </c>
      <c r="AD192" s="84">
        <v>3902239.2000000048</v>
      </c>
      <c r="AE192" s="48"/>
      <c r="AF192" s="84"/>
      <c r="AG192" s="84"/>
      <c r="AI192" s="84"/>
      <c r="AJ192" s="84"/>
    </row>
    <row r="193" spans="2:36" hidden="1" x14ac:dyDescent="0.25">
      <c r="B193" s="77"/>
      <c r="C193" s="77"/>
      <c r="D193" s="77"/>
      <c r="E193" s="84">
        <v>189</v>
      </c>
      <c r="F193" s="84">
        <v>299058.29999999877</v>
      </c>
      <c r="G193" s="84">
        <v>688512.29999999877</v>
      </c>
      <c r="H193" s="84">
        <v>108448.30000000031</v>
      </c>
      <c r="I193" s="84">
        <v>68114.300000000309</v>
      </c>
      <c r="J193" s="84">
        <v>71432.300000000309</v>
      </c>
      <c r="K193" s="84">
        <v>322288.29999999877</v>
      </c>
      <c r="L193" s="84">
        <v>330972.29999999877</v>
      </c>
      <c r="M193" s="84">
        <v>287328.29999999877</v>
      </c>
      <c r="N193" s="84">
        <v>110225.30000000031</v>
      </c>
      <c r="O193" s="84">
        <v>67583.300000000309</v>
      </c>
      <c r="P193" s="84">
        <v>426835.29999999877</v>
      </c>
      <c r="Q193" s="84">
        <v>88372.300000000309</v>
      </c>
      <c r="R193" s="84">
        <v>335143.29999999877</v>
      </c>
      <c r="S193" s="84">
        <v>19090.299999999923</v>
      </c>
      <c r="T193" s="84">
        <v>191585.30000000031</v>
      </c>
      <c r="U193" s="84">
        <v>31530.299999999923</v>
      </c>
      <c r="V193" s="84">
        <v>89849.300000000309</v>
      </c>
      <c r="W193" s="84">
        <v>259225.30000000031</v>
      </c>
      <c r="X193" s="84">
        <v>96179.300000000309</v>
      </c>
      <c r="Y193" s="84">
        <v>1106569.3000000049</v>
      </c>
      <c r="Z193" s="84">
        <v>792791.29999999877</v>
      </c>
      <c r="AA193" s="84">
        <v>891956.29999999877</v>
      </c>
      <c r="AB193" s="84">
        <v>755544.29999999877</v>
      </c>
      <c r="AC193" s="84">
        <v>355399.29999999877</v>
      </c>
      <c r="AD193" s="84">
        <v>3902239.3000000049</v>
      </c>
      <c r="AE193" s="48"/>
      <c r="AF193" s="84"/>
      <c r="AG193" s="84"/>
      <c r="AI193" s="84"/>
      <c r="AJ193" s="84"/>
    </row>
    <row r="194" spans="2:36" hidden="1" x14ac:dyDescent="0.25">
      <c r="B194" s="77"/>
      <c r="C194" s="77"/>
      <c r="D194" s="77"/>
      <c r="E194" s="84">
        <v>190</v>
      </c>
      <c r="F194" s="84">
        <v>299058.39999999874</v>
      </c>
      <c r="G194" s="84">
        <v>688512.39999999874</v>
      </c>
      <c r="H194" s="84">
        <v>108448.40000000031</v>
      </c>
      <c r="I194" s="84">
        <v>68114.400000000314</v>
      </c>
      <c r="J194" s="84">
        <v>71432.400000000314</v>
      </c>
      <c r="K194" s="84">
        <v>322288.39999999874</v>
      </c>
      <c r="L194" s="84">
        <v>330972.39999999874</v>
      </c>
      <c r="M194" s="84">
        <v>287328.39999999874</v>
      </c>
      <c r="N194" s="84">
        <v>110225.40000000031</v>
      </c>
      <c r="O194" s="84">
        <v>67583.400000000314</v>
      </c>
      <c r="P194" s="84">
        <v>426835.39999999874</v>
      </c>
      <c r="Q194" s="84">
        <v>88372.400000000314</v>
      </c>
      <c r="R194" s="84">
        <v>335143.39999999874</v>
      </c>
      <c r="S194" s="84">
        <v>19090.399999999921</v>
      </c>
      <c r="T194" s="84">
        <v>191585.40000000031</v>
      </c>
      <c r="U194" s="84">
        <v>31530.399999999921</v>
      </c>
      <c r="V194" s="84">
        <v>89849.400000000314</v>
      </c>
      <c r="W194" s="84">
        <v>259225.40000000031</v>
      </c>
      <c r="X194" s="84">
        <v>96179.400000000314</v>
      </c>
      <c r="Y194" s="84">
        <v>1106569.400000005</v>
      </c>
      <c r="Z194" s="84">
        <v>792791.39999999874</v>
      </c>
      <c r="AA194" s="84">
        <v>891956.39999999874</v>
      </c>
      <c r="AB194" s="84">
        <v>755544.39999999874</v>
      </c>
      <c r="AC194" s="84">
        <v>355399.39999999874</v>
      </c>
      <c r="AD194" s="84">
        <v>3902239.400000005</v>
      </c>
      <c r="AE194" s="48"/>
      <c r="AF194" s="84"/>
      <c r="AG194" s="84"/>
      <c r="AI194" s="84"/>
      <c r="AJ194" s="84"/>
    </row>
    <row r="195" spans="2:36" hidden="1" x14ac:dyDescent="0.25">
      <c r="B195" s="77"/>
      <c r="C195" s="77"/>
      <c r="D195" s="77"/>
      <c r="E195" s="84">
        <v>191</v>
      </c>
      <c r="F195" s="84">
        <v>299058.49999999872</v>
      </c>
      <c r="G195" s="84">
        <v>688512.49999999872</v>
      </c>
      <c r="H195" s="84">
        <v>108448.50000000032</v>
      </c>
      <c r="I195" s="84">
        <v>68114.50000000032</v>
      </c>
      <c r="J195" s="84">
        <v>71432.50000000032</v>
      </c>
      <c r="K195" s="84">
        <v>322288.49999999872</v>
      </c>
      <c r="L195" s="84">
        <v>330972.49999999872</v>
      </c>
      <c r="M195" s="84">
        <v>287328.49999999872</v>
      </c>
      <c r="N195" s="84">
        <v>110225.50000000032</v>
      </c>
      <c r="O195" s="84">
        <v>67583.50000000032</v>
      </c>
      <c r="P195" s="84">
        <v>426835.49999999872</v>
      </c>
      <c r="Q195" s="84">
        <v>88372.50000000032</v>
      </c>
      <c r="R195" s="84">
        <v>335143.49999999872</v>
      </c>
      <c r="S195" s="84">
        <v>19090.49999999992</v>
      </c>
      <c r="T195" s="84">
        <v>191585.50000000032</v>
      </c>
      <c r="U195" s="84">
        <v>31530.49999999992</v>
      </c>
      <c r="V195" s="84">
        <v>89849.50000000032</v>
      </c>
      <c r="W195" s="84">
        <v>259225.50000000032</v>
      </c>
      <c r="X195" s="84">
        <v>96179.50000000032</v>
      </c>
      <c r="Y195" s="84">
        <v>1106569.5000000051</v>
      </c>
      <c r="Z195" s="84">
        <v>792791.49999999872</v>
      </c>
      <c r="AA195" s="84">
        <v>891956.49999999872</v>
      </c>
      <c r="AB195" s="84">
        <v>755544.49999999872</v>
      </c>
      <c r="AC195" s="84">
        <v>355399.49999999872</v>
      </c>
      <c r="AD195" s="84">
        <v>3902239.5000000051</v>
      </c>
      <c r="AE195" s="48"/>
      <c r="AF195" s="84"/>
      <c r="AG195" s="84"/>
      <c r="AI195" s="84"/>
      <c r="AJ195" s="84"/>
    </row>
    <row r="196" spans="2:36" hidden="1" x14ac:dyDescent="0.25">
      <c r="B196" s="77"/>
      <c r="C196" s="77"/>
      <c r="D196" s="77"/>
      <c r="E196" s="84">
        <v>192</v>
      </c>
      <c r="F196" s="84">
        <v>299058.5999999987</v>
      </c>
      <c r="G196" s="84">
        <v>688512.5999999987</v>
      </c>
      <c r="H196" s="84">
        <v>108448.60000000033</v>
      </c>
      <c r="I196" s="84">
        <v>68114.600000000326</v>
      </c>
      <c r="J196" s="84">
        <v>71432.600000000326</v>
      </c>
      <c r="K196" s="84">
        <v>322288.5999999987</v>
      </c>
      <c r="L196" s="84">
        <v>330972.5999999987</v>
      </c>
      <c r="M196" s="84">
        <v>287328.5999999987</v>
      </c>
      <c r="N196" s="84">
        <v>110225.60000000033</v>
      </c>
      <c r="O196" s="84">
        <v>67583.600000000326</v>
      </c>
      <c r="P196" s="84">
        <v>426835.5999999987</v>
      </c>
      <c r="Q196" s="84">
        <v>88372.600000000326</v>
      </c>
      <c r="R196" s="84">
        <v>335143.5999999987</v>
      </c>
      <c r="S196" s="84">
        <v>19090.599999999919</v>
      </c>
      <c r="T196" s="84">
        <v>191585.60000000033</v>
      </c>
      <c r="U196" s="84">
        <v>31530.599999999919</v>
      </c>
      <c r="V196" s="84">
        <v>89849.600000000326</v>
      </c>
      <c r="W196" s="84">
        <v>259225.60000000033</v>
      </c>
      <c r="X196" s="84">
        <v>96179.600000000326</v>
      </c>
      <c r="Y196" s="84">
        <v>1106569.6000000052</v>
      </c>
      <c r="Z196" s="84">
        <v>792791.5999999987</v>
      </c>
      <c r="AA196" s="84">
        <v>891956.5999999987</v>
      </c>
      <c r="AB196" s="84">
        <v>755544.5999999987</v>
      </c>
      <c r="AC196" s="84">
        <v>355399.5999999987</v>
      </c>
      <c r="AD196" s="84">
        <v>3902239.6000000052</v>
      </c>
      <c r="AE196" s="48"/>
      <c r="AF196" s="84"/>
      <c r="AG196" s="84"/>
      <c r="AI196" s="84"/>
      <c r="AJ196" s="84"/>
    </row>
    <row r="197" spans="2:36" hidden="1" x14ac:dyDescent="0.25">
      <c r="B197" s="77"/>
      <c r="C197" s="77"/>
      <c r="D197" s="77"/>
      <c r="E197" s="84">
        <v>193</v>
      </c>
      <c r="F197" s="84">
        <v>299058.69999999867</v>
      </c>
      <c r="G197" s="84">
        <v>688512.69999999867</v>
      </c>
      <c r="H197" s="84">
        <v>108448.70000000033</v>
      </c>
      <c r="I197" s="84">
        <v>68114.700000000332</v>
      </c>
      <c r="J197" s="84">
        <v>71432.700000000332</v>
      </c>
      <c r="K197" s="84">
        <v>322288.69999999867</v>
      </c>
      <c r="L197" s="84">
        <v>330972.69999999867</v>
      </c>
      <c r="M197" s="84">
        <v>287328.69999999867</v>
      </c>
      <c r="N197" s="84">
        <v>110225.70000000033</v>
      </c>
      <c r="O197" s="84">
        <v>67583.700000000332</v>
      </c>
      <c r="P197" s="84">
        <v>426835.69999999867</v>
      </c>
      <c r="Q197" s="84">
        <v>88372.700000000332</v>
      </c>
      <c r="R197" s="84">
        <v>335143.69999999867</v>
      </c>
      <c r="S197" s="84">
        <v>19090.699999999917</v>
      </c>
      <c r="T197" s="84">
        <v>191585.70000000033</v>
      </c>
      <c r="U197" s="84">
        <v>31530.699999999917</v>
      </c>
      <c r="V197" s="84">
        <v>89849.700000000332</v>
      </c>
      <c r="W197" s="84">
        <v>259225.70000000033</v>
      </c>
      <c r="X197" s="84">
        <v>96179.700000000332</v>
      </c>
      <c r="Y197" s="84">
        <v>1106569.7000000053</v>
      </c>
      <c r="Z197" s="84">
        <v>792791.69999999867</v>
      </c>
      <c r="AA197" s="84">
        <v>891956.69999999867</v>
      </c>
      <c r="AB197" s="84">
        <v>755544.69999999867</v>
      </c>
      <c r="AC197" s="84">
        <v>355399.69999999867</v>
      </c>
      <c r="AD197" s="84">
        <v>3902239.7000000053</v>
      </c>
      <c r="AE197" s="48"/>
      <c r="AF197" s="84"/>
      <c r="AG197" s="84"/>
      <c r="AI197" s="84"/>
      <c r="AJ197" s="84"/>
    </row>
    <row r="198" spans="2:36" hidden="1" x14ac:dyDescent="0.25">
      <c r="B198" s="77"/>
      <c r="C198" s="77"/>
      <c r="D198" s="77"/>
      <c r="E198" s="84">
        <v>194</v>
      </c>
      <c r="F198" s="84">
        <v>299058.79999999865</v>
      </c>
      <c r="G198" s="84">
        <v>688512.79999999865</v>
      </c>
      <c r="H198" s="84">
        <v>108448.80000000034</v>
      </c>
      <c r="I198" s="84">
        <v>68114.800000000338</v>
      </c>
      <c r="J198" s="84">
        <v>71432.800000000338</v>
      </c>
      <c r="K198" s="84">
        <v>322288.79999999865</v>
      </c>
      <c r="L198" s="84">
        <v>330972.79999999865</v>
      </c>
      <c r="M198" s="84">
        <v>287328.79999999865</v>
      </c>
      <c r="N198" s="84">
        <v>110225.80000000034</v>
      </c>
      <c r="O198" s="84">
        <v>67583.800000000338</v>
      </c>
      <c r="P198" s="84">
        <v>426835.79999999865</v>
      </c>
      <c r="Q198" s="84">
        <v>88372.800000000338</v>
      </c>
      <c r="R198" s="84">
        <v>335143.79999999865</v>
      </c>
      <c r="S198" s="84">
        <v>19090.799999999916</v>
      </c>
      <c r="T198" s="84">
        <v>191585.80000000034</v>
      </c>
      <c r="U198" s="84">
        <v>31530.799999999916</v>
      </c>
      <c r="V198" s="84">
        <v>89849.800000000338</v>
      </c>
      <c r="W198" s="84">
        <v>259225.80000000034</v>
      </c>
      <c r="X198" s="84">
        <v>96179.800000000338</v>
      </c>
      <c r="Y198" s="84">
        <v>1106569.8000000054</v>
      </c>
      <c r="Z198" s="84">
        <v>792791.79999999865</v>
      </c>
      <c r="AA198" s="84">
        <v>891956.79999999865</v>
      </c>
      <c r="AB198" s="84">
        <v>755544.79999999865</v>
      </c>
      <c r="AC198" s="84">
        <v>355399.79999999865</v>
      </c>
      <c r="AD198" s="84">
        <v>3902239.8000000054</v>
      </c>
      <c r="AE198" s="48"/>
      <c r="AF198" s="84"/>
      <c r="AG198" s="84"/>
      <c r="AI198" s="84"/>
      <c r="AJ198" s="84"/>
    </row>
    <row r="199" spans="2:36" hidden="1" x14ac:dyDescent="0.25">
      <c r="B199" s="77"/>
      <c r="C199" s="77"/>
      <c r="D199" s="77"/>
      <c r="E199" s="84">
        <v>195</v>
      </c>
      <c r="F199" s="84">
        <v>299058.89999999863</v>
      </c>
      <c r="G199" s="84">
        <v>688512.89999999863</v>
      </c>
      <c r="H199" s="84">
        <v>108448.90000000034</v>
      </c>
      <c r="I199" s="84">
        <v>68114.900000000343</v>
      </c>
      <c r="J199" s="84">
        <v>71432.900000000343</v>
      </c>
      <c r="K199" s="84">
        <v>322288.89999999863</v>
      </c>
      <c r="L199" s="84">
        <v>330972.89999999863</v>
      </c>
      <c r="M199" s="84">
        <v>287328.89999999863</v>
      </c>
      <c r="N199" s="84">
        <v>110225.90000000034</v>
      </c>
      <c r="O199" s="84">
        <v>67583.900000000343</v>
      </c>
      <c r="P199" s="84">
        <v>426835.89999999863</v>
      </c>
      <c r="Q199" s="84">
        <v>88372.900000000343</v>
      </c>
      <c r="R199" s="84">
        <v>335143.89999999863</v>
      </c>
      <c r="S199" s="84">
        <v>19090.899999999914</v>
      </c>
      <c r="T199" s="84">
        <v>191585.90000000034</v>
      </c>
      <c r="U199" s="84">
        <v>31530.899999999914</v>
      </c>
      <c r="V199" s="84">
        <v>89849.900000000343</v>
      </c>
      <c r="W199" s="84">
        <v>259225.90000000034</v>
      </c>
      <c r="X199" s="84">
        <v>96179.900000000343</v>
      </c>
      <c r="Y199" s="84">
        <v>1106569.9000000055</v>
      </c>
      <c r="Z199" s="84">
        <v>792791.89999999863</v>
      </c>
      <c r="AA199" s="84">
        <v>891956.89999999863</v>
      </c>
      <c r="AB199" s="84">
        <v>755544.89999999863</v>
      </c>
      <c r="AC199" s="84">
        <v>355399.89999999863</v>
      </c>
      <c r="AD199" s="84">
        <v>3902239.9000000055</v>
      </c>
      <c r="AE199" s="48"/>
      <c r="AF199" s="84"/>
      <c r="AG199" s="84"/>
      <c r="AI199" s="84"/>
      <c r="AJ199" s="84"/>
    </row>
    <row r="200" spans="2:36" hidden="1" x14ac:dyDescent="0.25">
      <c r="B200" s="77"/>
      <c r="C200" s="77"/>
      <c r="D200" s="77"/>
      <c r="E200" s="84">
        <v>196</v>
      </c>
      <c r="F200" s="84">
        <v>299058.9999999986</v>
      </c>
      <c r="G200" s="84">
        <v>688512.9999999986</v>
      </c>
      <c r="H200" s="84">
        <v>108449.00000000035</v>
      </c>
      <c r="I200" s="84">
        <v>68115.000000000349</v>
      </c>
      <c r="J200" s="84">
        <v>71433.000000000349</v>
      </c>
      <c r="K200" s="84">
        <v>322288.9999999986</v>
      </c>
      <c r="L200" s="84">
        <v>330972.9999999986</v>
      </c>
      <c r="M200" s="84">
        <v>287328.9999999986</v>
      </c>
      <c r="N200" s="84">
        <v>110226.00000000035</v>
      </c>
      <c r="O200" s="84">
        <v>67584.000000000349</v>
      </c>
      <c r="P200" s="84">
        <v>426835.9999999986</v>
      </c>
      <c r="Q200" s="84">
        <v>88373.000000000349</v>
      </c>
      <c r="R200" s="84">
        <v>335143.9999999986</v>
      </c>
      <c r="S200" s="84">
        <v>19090.999999999913</v>
      </c>
      <c r="T200" s="84">
        <v>191586.00000000035</v>
      </c>
      <c r="U200" s="84">
        <v>31530.999999999913</v>
      </c>
      <c r="V200" s="84">
        <v>89850.000000000349</v>
      </c>
      <c r="W200" s="84">
        <v>259226.00000000035</v>
      </c>
      <c r="X200" s="84">
        <v>96180.000000000349</v>
      </c>
      <c r="Y200" s="84">
        <v>1106570.0000000056</v>
      </c>
      <c r="Z200" s="84">
        <v>792791.9999999986</v>
      </c>
      <c r="AA200" s="84">
        <v>891956.9999999986</v>
      </c>
      <c r="AB200" s="84">
        <v>755544.9999999986</v>
      </c>
      <c r="AC200" s="84">
        <v>355399.9999999986</v>
      </c>
      <c r="AD200" s="84">
        <v>3902240.0000000056</v>
      </c>
      <c r="AE200" s="48"/>
      <c r="AF200" s="84"/>
      <c r="AG200" s="84"/>
      <c r="AI200" s="84"/>
      <c r="AJ200" s="84"/>
    </row>
    <row r="201" spans="2:36" hidden="1" x14ac:dyDescent="0.25">
      <c r="B201" s="77"/>
      <c r="C201" s="77"/>
      <c r="D201" s="77"/>
      <c r="E201" s="84">
        <v>197</v>
      </c>
      <c r="F201" s="84">
        <v>299059.09999999858</v>
      </c>
      <c r="G201" s="84">
        <v>688513.09999999858</v>
      </c>
      <c r="H201" s="84">
        <v>108449.10000000036</v>
      </c>
      <c r="I201" s="84">
        <v>68115.100000000355</v>
      </c>
      <c r="J201" s="84">
        <v>71433.100000000355</v>
      </c>
      <c r="K201" s="84">
        <v>322289.09999999858</v>
      </c>
      <c r="L201" s="84">
        <v>330973.09999999858</v>
      </c>
      <c r="M201" s="84">
        <v>287329.09999999858</v>
      </c>
      <c r="N201" s="84">
        <v>110226.10000000036</v>
      </c>
      <c r="O201" s="84">
        <v>67584.100000000355</v>
      </c>
      <c r="P201" s="84">
        <v>426836.09999999858</v>
      </c>
      <c r="Q201" s="84">
        <v>88373.100000000355</v>
      </c>
      <c r="R201" s="84">
        <v>335144.09999999858</v>
      </c>
      <c r="S201" s="84">
        <v>19091.099999999911</v>
      </c>
      <c r="T201" s="84">
        <v>191586.10000000036</v>
      </c>
      <c r="U201" s="84">
        <v>31531.099999999911</v>
      </c>
      <c r="V201" s="84">
        <v>89850.100000000355</v>
      </c>
      <c r="W201" s="84">
        <v>259226.10000000036</v>
      </c>
      <c r="X201" s="84">
        <v>96180.100000000355</v>
      </c>
      <c r="Y201" s="84">
        <v>1106570.1000000057</v>
      </c>
      <c r="Z201" s="84">
        <v>792792.09999999858</v>
      </c>
      <c r="AA201" s="84">
        <v>891957.09999999858</v>
      </c>
      <c r="AB201" s="84">
        <v>755545.09999999858</v>
      </c>
      <c r="AC201" s="84">
        <v>355400.09999999858</v>
      </c>
      <c r="AD201" s="84">
        <v>3902240.1000000057</v>
      </c>
      <c r="AE201" s="48"/>
      <c r="AF201" s="84"/>
      <c r="AG201" s="84"/>
      <c r="AI201" s="84"/>
      <c r="AJ201" s="84"/>
    </row>
    <row r="202" spans="2:36" hidden="1" x14ac:dyDescent="0.25">
      <c r="B202" s="77"/>
      <c r="C202" s="77"/>
      <c r="D202" s="77"/>
      <c r="E202" s="84">
        <v>198</v>
      </c>
      <c r="F202" s="84">
        <v>299059.19999999856</v>
      </c>
      <c r="G202" s="84">
        <v>688513.19999999856</v>
      </c>
      <c r="H202" s="84">
        <v>108449.20000000036</v>
      </c>
      <c r="I202" s="84">
        <v>68115.200000000361</v>
      </c>
      <c r="J202" s="84">
        <v>71433.200000000361</v>
      </c>
      <c r="K202" s="84">
        <v>322289.19999999856</v>
      </c>
      <c r="L202" s="84">
        <v>330973.19999999856</v>
      </c>
      <c r="M202" s="84">
        <v>287329.19999999856</v>
      </c>
      <c r="N202" s="84">
        <v>110226.20000000036</v>
      </c>
      <c r="O202" s="84">
        <v>67584.200000000361</v>
      </c>
      <c r="P202" s="84">
        <v>426836.19999999856</v>
      </c>
      <c r="Q202" s="84">
        <v>88373.200000000361</v>
      </c>
      <c r="R202" s="84">
        <v>335144.19999999856</v>
      </c>
      <c r="S202" s="84">
        <v>19091.19999999991</v>
      </c>
      <c r="T202" s="84">
        <v>191586.20000000036</v>
      </c>
      <c r="U202" s="84">
        <v>31531.19999999991</v>
      </c>
      <c r="V202" s="84">
        <v>89850.200000000361</v>
      </c>
      <c r="W202" s="84">
        <v>259226.20000000036</v>
      </c>
      <c r="X202" s="84">
        <v>96180.200000000361</v>
      </c>
      <c r="Y202" s="84">
        <v>1106570.2000000058</v>
      </c>
      <c r="Z202" s="84">
        <v>792792.19999999856</v>
      </c>
      <c r="AA202" s="84">
        <v>891957.19999999856</v>
      </c>
      <c r="AB202" s="84">
        <v>755545.19999999856</v>
      </c>
      <c r="AC202" s="84">
        <v>355400.19999999856</v>
      </c>
      <c r="AD202" s="84">
        <v>3902240.2000000058</v>
      </c>
      <c r="AE202" s="48"/>
      <c r="AF202" s="84"/>
      <c r="AG202" s="84"/>
      <c r="AI202" s="84"/>
      <c r="AJ202" s="84"/>
    </row>
    <row r="203" spans="2:36" hidden="1" x14ac:dyDescent="0.25">
      <c r="B203" s="77"/>
      <c r="C203" s="77"/>
      <c r="D203" s="77"/>
      <c r="E203" s="84">
        <v>199</v>
      </c>
      <c r="F203" s="84">
        <v>299059.29999999853</v>
      </c>
      <c r="G203" s="84">
        <v>688513.29999999853</v>
      </c>
      <c r="H203" s="84">
        <v>108449.30000000037</v>
      </c>
      <c r="I203" s="84">
        <v>68115.300000000367</v>
      </c>
      <c r="J203" s="84">
        <v>71433.300000000367</v>
      </c>
      <c r="K203" s="84">
        <v>322289.29999999853</v>
      </c>
      <c r="L203" s="84">
        <v>330973.29999999853</v>
      </c>
      <c r="M203" s="84">
        <v>287329.29999999853</v>
      </c>
      <c r="N203" s="84">
        <v>110226.30000000037</v>
      </c>
      <c r="O203" s="84">
        <v>67584.300000000367</v>
      </c>
      <c r="P203" s="84">
        <v>426836.29999999853</v>
      </c>
      <c r="Q203" s="84">
        <v>88373.300000000367</v>
      </c>
      <c r="R203" s="84">
        <v>335144.29999999853</v>
      </c>
      <c r="S203" s="84">
        <v>19091.299999999908</v>
      </c>
      <c r="T203" s="84">
        <v>191586.30000000037</v>
      </c>
      <c r="U203" s="84">
        <v>31531.299999999908</v>
      </c>
      <c r="V203" s="84">
        <v>89850.300000000367</v>
      </c>
      <c r="W203" s="84">
        <v>259226.30000000037</v>
      </c>
      <c r="X203" s="84">
        <v>96180.300000000367</v>
      </c>
      <c r="Y203" s="84">
        <v>1106570.3000000059</v>
      </c>
      <c r="Z203" s="84">
        <v>792792.29999999853</v>
      </c>
      <c r="AA203" s="84">
        <v>891957.29999999853</v>
      </c>
      <c r="AB203" s="84">
        <v>755545.29999999853</v>
      </c>
      <c r="AC203" s="84">
        <v>355400.29999999853</v>
      </c>
      <c r="AD203" s="84">
        <v>3902240.3000000059</v>
      </c>
      <c r="AE203" s="48"/>
      <c r="AF203" s="84"/>
      <c r="AG203" s="84"/>
      <c r="AI203" s="84"/>
      <c r="AJ203" s="84"/>
    </row>
    <row r="204" spans="2:36" hidden="1" x14ac:dyDescent="0.25">
      <c r="B204" s="77"/>
      <c r="C204" s="77"/>
      <c r="D204" s="77"/>
      <c r="E204" s="84">
        <v>200</v>
      </c>
      <c r="F204" s="84">
        <v>299059.39999999851</v>
      </c>
      <c r="G204" s="84">
        <v>688513.39999999851</v>
      </c>
      <c r="H204" s="84">
        <v>108449.40000000037</v>
      </c>
      <c r="I204" s="84">
        <v>68115.400000000373</v>
      </c>
      <c r="J204" s="84">
        <v>71433.400000000373</v>
      </c>
      <c r="K204" s="84">
        <v>322289.39999999851</v>
      </c>
      <c r="L204" s="84">
        <v>330973.39999999851</v>
      </c>
      <c r="M204" s="84">
        <v>287329.39999999851</v>
      </c>
      <c r="N204" s="84">
        <v>110226.40000000037</v>
      </c>
      <c r="O204" s="84">
        <v>67584.400000000373</v>
      </c>
      <c r="P204" s="84">
        <v>426836.39999999851</v>
      </c>
      <c r="Q204" s="84">
        <v>88373.400000000373</v>
      </c>
      <c r="R204" s="84">
        <v>335144.39999999851</v>
      </c>
      <c r="S204" s="84">
        <v>19091.399999999907</v>
      </c>
      <c r="T204" s="84">
        <v>191586.40000000037</v>
      </c>
      <c r="U204" s="84">
        <v>31531.399999999907</v>
      </c>
      <c r="V204" s="84">
        <v>89850.400000000373</v>
      </c>
      <c r="W204" s="84">
        <v>259226.40000000037</v>
      </c>
      <c r="X204" s="84">
        <v>96180.400000000373</v>
      </c>
      <c r="Y204" s="84">
        <v>1106570.400000006</v>
      </c>
      <c r="Z204" s="84">
        <v>792792.39999999851</v>
      </c>
      <c r="AA204" s="84">
        <v>891957.39999999851</v>
      </c>
      <c r="AB204" s="84">
        <v>755545.39999999851</v>
      </c>
      <c r="AC204" s="84">
        <v>355400.39999999851</v>
      </c>
      <c r="AD204" s="84">
        <v>3902240.400000006</v>
      </c>
      <c r="AE204" s="48"/>
      <c r="AF204" s="84"/>
      <c r="AG204" s="84"/>
      <c r="AI204" s="84"/>
      <c r="AJ204" s="84"/>
    </row>
    <row r="205" spans="2:36" x14ac:dyDescent="0.25">
      <c r="D205" s="5"/>
      <c r="AF205" s="13"/>
      <c r="AG205" s="14"/>
    </row>
    <row r="206" spans="2:36" ht="15.75" x14ac:dyDescent="0.25">
      <c r="B206" s="169" t="s">
        <v>214</v>
      </c>
      <c r="D206" s="5"/>
      <c r="AF206" s="13"/>
      <c r="AG206" s="14"/>
    </row>
    <row r="207" spans="2:36" x14ac:dyDescent="0.25">
      <c r="B207"/>
      <c r="D207" s="5"/>
      <c r="AF207" s="13"/>
      <c r="AG207" s="14"/>
    </row>
    <row r="208" spans="2:36" x14ac:dyDescent="0.25">
      <c r="D208" s="5"/>
      <c r="AF208" s="13"/>
      <c r="AG208" s="14"/>
    </row>
    <row r="209" spans="1:72" ht="21" x14ac:dyDescent="0.25">
      <c r="B209" s="46" t="s">
        <v>36</v>
      </c>
      <c r="D209" s="5"/>
      <c r="E209" s="2" t="s">
        <v>28</v>
      </c>
      <c r="F209" s="2" t="s">
        <v>29</v>
      </c>
      <c r="G209" s="2" t="s">
        <v>30</v>
      </c>
      <c r="J209" s="16"/>
      <c r="K209" s="16"/>
      <c r="L209" s="16"/>
      <c r="M209" s="16"/>
      <c r="N209" s="16"/>
      <c r="O209" s="16"/>
      <c r="P209" s="16"/>
      <c r="Q209" s="16"/>
      <c r="R209" s="16"/>
      <c r="S209" s="16"/>
      <c r="T209" s="16"/>
      <c r="U209" s="16"/>
      <c r="V209" s="16"/>
      <c r="W209" s="16"/>
      <c r="X209" s="16"/>
      <c r="Y209" s="16"/>
      <c r="Z209" s="16"/>
      <c r="AA209" s="16"/>
      <c r="AB209" s="16"/>
      <c r="AC209" s="16"/>
      <c r="AD209" s="16"/>
      <c r="AF209" s="1"/>
      <c r="AG209" s="1"/>
      <c r="AH209" s="1"/>
      <c r="AK209" s="1"/>
    </row>
    <row r="210" spans="1:72" ht="22.5" x14ac:dyDescent="0.25">
      <c r="C210" s="30" t="s">
        <v>33</v>
      </c>
      <c r="D210" s="31" t="s">
        <v>34</v>
      </c>
      <c r="E210" s="170"/>
      <c r="F210" s="29" t="str">
        <f>+IF($E$210=BS223,BT223,IF($E$210=BS224,BT224,IF($E$210=BS225,BT225,IF($E$210=BS226,BT226,IF($E$210=BS227,BT227,IF($E$210=BS228,BT228,IF($E$210=BS229,BT229,IF($E$210=BS230,BT230,IF($E$210=BS231,BT231,IF($E$210=BS232,BT232,IF($E$210=BS233,BT233,IF($E$210=BS234,BT234,IF($E$210=BS235,BT235,IF($E$210=BS236,BT236,IF($E$210=BS237,BT237,IF($E$210=BS238,BT238,IF($E$210=BS239,BT239,IF($E$210=BS240,BT240,IF($E$210=BS241,BT241,IF($E$210=BS242,BT242,""))))))))))))))))))))</f>
        <v/>
      </c>
      <c r="G210" s="29" t="str">
        <f>+IF(E210="","",BS248)</f>
        <v/>
      </c>
      <c r="N210" s="16"/>
      <c r="R210" s="16"/>
      <c r="V210" s="16"/>
      <c r="W210" s="16" t="str">
        <f>CONCATENATE("TASSO DI VARIAZIONE DELLE IMPRESE - ",D223)</f>
        <v xml:space="preserve">TASSO DI VARIAZIONE DELLE IMPRESE - </v>
      </c>
      <c r="X210" s="16"/>
      <c r="Y210" s="16"/>
      <c r="Z210" s="16"/>
      <c r="AA210" s="16"/>
      <c r="AB210" s="16"/>
      <c r="AC210" s="16"/>
      <c r="AD210" s="16"/>
      <c r="AF210" s="1"/>
      <c r="AG210" s="1"/>
      <c r="AH210" s="1"/>
      <c r="AK210" s="1"/>
    </row>
    <row r="211" spans="1:72" ht="15.75" thickBot="1" x14ac:dyDescent="0.3">
      <c r="A211" s="25"/>
      <c r="B211" s="25"/>
      <c r="D211" s="5"/>
      <c r="E211" s="25"/>
      <c r="F211" s="25"/>
      <c r="G211" s="25"/>
      <c r="N211" s="16"/>
      <c r="R211" s="16"/>
      <c r="V211" s="16"/>
      <c r="W211" s="16"/>
      <c r="X211" s="16"/>
      <c r="Y211" s="16"/>
      <c r="Z211" s="16"/>
      <c r="AA211" s="16"/>
      <c r="AB211" s="16"/>
      <c r="AC211" s="16"/>
      <c r="AD211" s="16"/>
      <c r="AF211" s="1"/>
      <c r="AG211" s="1"/>
      <c r="AH211" s="1"/>
      <c r="AK211" s="1"/>
    </row>
    <row r="212" spans="1:72" ht="15.75" thickBot="1" x14ac:dyDescent="0.3">
      <c r="A212" s="3">
        <v>3</v>
      </c>
      <c r="B212" s="62" t="s">
        <v>84</v>
      </c>
      <c r="C212" s="3"/>
      <c r="D212" s="3"/>
      <c r="J212" s="3" t="str">
        <f>CONCATENATE("INCIDENZA IMPRESE FEMMINILI - ",D214,"")</f>
        <v xml:space="preserve">INCIDENZA IMPRESE FEMMINILI - </v>
      </c>
      <c r="L212" s="27"/>
      <c r="M212" s="27"/>
      <c r="P212" s="27"/>
      <c r="Q212" s="3" t="str">
        <f>CONCATENATE("INCIDENZA IMPRESE FEMMINILI - ",D218,"")</f>
        <v xml:space="preserve">INCIDENZA IMPRESE FEMMINILI - </v>
      </c>
      <c r="S212" s="27"/>
      <c r="T212" s="27"/>
      <c r="U212" s="27"/>
      <c r="AF212" s="13"/>
      <c r="AG212" s="14"/>
    </row>
    <row r="213" spans="1:72" x14ac:dyDescent="0.25">
      <c r="A213" s="3">
        <v>4</v>
      </c>
      <c r="B213" s="59" t="s">
        <v>71</v>
      </c>
      <c r="C213" s="32" t="str">
        <f>IF(E$210="","",HLOOKUP(C$210,$B$3:$AG$204,$A213,0))</f>
        <v/>
      </c>
      <c r="D213" s="33" t="str">
        <f t="shared" ref="D213:D276" si="0">IF(E$210="","",HLOOKUP(D$210,$B$3:$AG$204,$A213,0))</f>
        <v/>
      </c>
      <c r="E213" s="26" t="str">
        <f t="shared" ref="E213:G233" si="1">IF(E$210="","",HLOOKUP(E$210,$B$3:$AG$204,$A213,0))</f>
        <v/>
      </c>
      <c r="F213" s="26" t="str">
        <f t="shared" si="1"/>
        <v/>
      </c>
      <c r="G213" s="26" t="str">
        <f t="shared" si="1"/>
        <v/>
      </c>
      <c r="K213" s="3" t="s">
        <v>162</v>
      </c>
      <c r="L213" s="3" t="s">
        <v>163</v>
      </c>
      <c r="M213" s="27"/>
      <c r="P213" s="27"/>
      <c r="R213" s="3" t="s">
        <v>162</v>
      </c>
      <c r="S213" s="3" t="s">
        <v>163</v>
      </c>
      <c r="T213" s="27"/>
      <c r="U213" s="27"/>
      <c r="AF213" s="13"/>
      <c r="AG213" s="14"/>
    </row>
    <row r="214" spans="1:72" x14ac:dyDescent="0.25">
      <c r="A214" s="3">
        <v>5</v>
      </c>
      <c r="B214" s="66" t="s">
        <v>72</v>
      </c>
      <c r="C214" s="32" t="str">
        <f t="shared" ref="C214:C237" si="2">IF(E$210="","",HLOOKUP(C$210,$B$3:$AG$204,$A214,0))</f>
        <v/>
      </c>
      <c r="D214" s="33" t="str">
        <f t="shared" si="0"/>
        <v/>
      </c>
      <c r="E214" s="26" t="str">
        <f t="shared" si="1"/>
        <v/>
      </c>
      <c r="F214" s="26" t="str">
        <f t="shared" si="1"/>
        <v/>
      </c>
      <c r="G214" s="26" t="str">
        <f t="shared" si="1"/>
        <v/>
      </c>
      <c r="J214" s="3">
        <f>+E210</f>
        <v>0</v>
      </c>
      <c r="K214" s="1" t="e">
        <f>+E214/$E$215</f>
        <v>#VALUE!</v>
      </c>
      <c r="L214" s="1" t="e">
        <f>+E213/$E$215</f>
        <v>#VALUE!</v>
      </c>
      <c r="M214" s="27"/>
      <c r="P214" s="27"/>
      <c r="Q214" s="3">
        <f>+J214</f>
        <v>0</v>
      </c>
      <c r="R214" s="1" t="e">
        <f>+E219/$E$220</f>
        <v>#VALUE!</v>
      </c>
      <c r="S214" s="1" t="e">
        <f>+E218/$E$220</f>
        <v>#VALUE!</v>
      </c>
      <c r="T214" s="27"/>
      <c r="U214" s="27"/>
      <c r="AF214" s="13"/>
      <c r="AG214" s="14"/>
    </row>
    <row r="215" spans="1:72" x14ac:dyDescent="0.25">
      <c r="A215" s="3">
        <v>6</v>
      </c>
      <c r="B215" s="87" t="s">
        <v>73</v>
      </c>
      <c r="C215" s="32" t="str">
        <f t="shared" si="2"/>
        <v/>
      </c>
      <c r="D215" s="33" t="str">
        <f t="shared" si="0"/>
        <v/>
      </c>
      <c r="E215" s="26" t="str">
        <f t="shared" si="1"/>
        <v/>
      </c>
      <c r="F215" s="26" t="str">
        <f t="shared" si="1"/>
        <v/>
      </c>
      <c r="G215" s="26" t="str">
        <f t="shared" si="1"/>
        <v/>
      </c>
      <c r="J215" s="3" t="str">
        <f>+F210</f>
        <v/>
      </c>
      <c r="K215" s="1" t="e">
        <f>+F214/$F$215</f>
        <v>#VALUE!</v>
      </c>
      <c r="L215" s="1" t="e">
        <f>+F213/$F$215</f>
        <v>#VALUE!</v>
      </c>
      <c r="M215" s="27"/>
      <c r="P215" s="27"/>
      <c r="Q215" s="3" t="str">
        <f>+J215</f>
        <v/>
      </c>
      <c r="R215" s="1" t="e">
        <f>+F219/$F$220</f>
        <v>#VALUE!</v>
      </c>
      <c r="S215" s="1" t="e">
        <f>+F218/$F$220</f>
        <v>#VALUE!</v>
      </c>
      <c r="T215" s="27"/>
      <c r="U215" s="27"/>
      <c r="AF215" s="13"/>
      <c r="AG215" s="14"/>
    </row>
    <row r="216" spans="1:72" x14ac:dyDescent="0.25">
      <c r="A216" s="3">
        <v>7</v>
      </c>
      <c r="B216" s="75" t="s">
        <v>74</v>
      </c>
      <c r="C216" s="32" t="str">
        <f t="shared" si="2"/>
        <v/>
      </c>
      <c r="D216" s="33" t="str">
        <f t="shared" si="0"/>
        <v/>
      </c>
      <c r="E216" s="74" t="str">
        <f t="shared" si="1"/>
        <v/>
      </c>
      <c r="F216" s="74" t="str">
        <f t="shared" si="1"/>
        <v/>
      </c>
      <c r="G216" s="74" t="str">
        <f t="shared" si="1"/>
        <v/>
      </c>
      <c r="J216" s="3" t="str">
        <f>+G210</f>
        <v/>
      </c>
      <c r="K216" s="1" t="e">
        <f>+G214/$G$215</f>
        <v>#VALUE!</v>
      </c>
      <c r="L216" s="1" t="e">
        <f>+G213/$G$215</f>
        <v>#VALUE!</v>
      </c>
      <c r="M216" s="27"/>
      <c r="N216" s="1"/>
      <c r="P216" s="27"/>
      <c r="Q216" s="3" t="str">
        <f>+J216</f>
        <v/>
      </c>
      <c r="R216" s="1" t="e">
        <f>+G219/$G$220</f>
        <v>#VALUE!</v>
      </c>
      <c r="S216" s="1" t="e">
        <f>+G218/$G$220</f>
        <v>#VALUE!</v>
      </c>
      <c r="T216" s="27"/>
      <c r="U216" s="27"/>
      <c r="AF216" s="13"/>
      <c r="AG216" s="14"/>
    </row>
    <row r="217" spans="1:72" x14ac:dyDescent="0.25">
      <c r="A217" s="3">
        <v>8</v>
      </c>
      <c r="B217" s="112"/>
      <c r="C217" s="111"/>
      <c r="D217" s="111"/>
      <c r="E217" s="111"/>
      <c r="F217" s="111"/>
      <c r="G217" s="111"/>
      <c r="M217" s="27"/>
      <c r="N217" s="1"/>
      <c r="P217" s="27"/>
      <c r="Q217" s="27"/>
      <c r="T217" s="27"/>
      <c r="U217" s="27"/>
      <c r="AF217" s="13"/>
      <c r="AG217" s="14"/>
    </row>
    <row r="218" spans="1:72" x14ac:dyDescent="0.25">
      <c r="A218" s="3">
        <v>9</v>
      </c>
      <c r="B218" s="59" t="s">
        <v>71</v>
      </c>
      <c r="C218" s="32" t="str">
        <f t="shared" si="2"/>
        <v/>
      </c>
      <c r="D218" s="33" t="str">
        <f t="shared" si="0"/>
        <v/>
      </c>
      <c r="E218" s="26" t="str">
        <f t="shared" si="1"/>
        <v/>
      </c>
      <c r="F218" s="26" t="str">
        <f t="shared" si="1"/>
        <v/>
      </c>
      <c r="G218" s="26" t="str">
        <f t="shared" si="1"/>
        <v/>
      </c>
      <c r="AF218" s="13"/>
      <c r="AG218" s="14"/>
    </row>
    <row r="219" spans="1:72" x14ac:dyDescent="0.25">
      <c r="A219" s="3">
        <v>10</v>
      </c>
      <c r="B219" s="69" t="s">
        <v>72</v>
      </c>
      <c r="C219" s="32" t="str">
        <f t="shared" si="2"/>
        <v/>
      </c>
      <c r="D219" s="33" t="str">
        <f t="shared" si="0"/>
        <v/>
      </c>
      <c r="E219" s="26" t="str">
        <f t="shared" si="1"/>
        <v/>
      </c>
      <c r="F219" s="26" t="str">
        <f t="shared" si="1"/>
        <v/>
      </c>
      <c r="G219" s="26" t="str">
        <f t="shared" si="1"/>
        <v/>
      </c>
      <c r="AF219" s="13"/>
      <c r="AG219" s="14"/>
    </row>
    <row r="220" spans="1:72" x14ac:dyDescent="0.25">
      <c r="A220" s="3">
        <v>11</v>
      </c>
      <c r="B220" s="87" t="s">
        <v>73</v>
      </c>
      <c r="C220" s="32" t="str">
        <f t="shared" si="2"/>
        <v/>
      </c>
      <c r="D220" s="33" t="str">
        <f t="shared" si="0"/>
        <v/>
      </c>
      <c r="E220" s="26" t="str">
        <f t="shared" si="1"/>
        <v/>
      </c>
      <c r="F220" s="26" t="str">
        <f t="shared" si="1"/>
        <v/>
      </c>
      <c r="G220" s="26" t="str">
        <f t="shared" si="1"/>
        <v/>
      </c>
      <c r="AF220" s="13"/>
      <c r="AG220" s="14"/>
    </row>
    <row r="221" spans="1:72" x14ac:dyDescent="0.25">
      <c r="A221" s="3">
        <v>12</v>
      </c>
      <c r="B221" s="75" t="s">
        <v>74</v>
      </c>
      <c r="C221" s="32" t="str">
        <f t="shared" si="2"/>
        <v/>
      </c>
      <c r="D221" s="33" t="str">
        <f t="shared" si="0"/>
        <v/>
      </c>
      <c r="E221" s="74" t="str">
        <f t="shared" si="1"/>
        <v/>
      </c>
      <c r="F221" s="74" t="str">
        <f t="shared" si="1"/>
        <v/>
      </c>
      <c r="G221" s="74" t="str">
        <f t="shared" si="1"/>
        <v/>
      </c>
      <c r="AF221" s="13"/>
      <c r="AG221" s="14"/>
    </row>
    <row r="222" spans="1:72" x14ac:dyDescent="0.25">
      <c r="A222" s="3">
        <v>13</v>
      </c>
      <c r="B222" s="112"/>
      <c r="C222" s="113"/>
      <c r="D222" s="114"/>
      <c r="E222" s="115"/>
      <c r="F222" s="115"/>
      <c r="G222" s="115"/>
      <c r="AF222" s="13"/>
      <c r="AG222" s="14"/>
    </row>
    <row r="223" spans="1:72" x14ac:dyDescent="0.25">
      <c r="A223" s="3">
        <v>14</v>
      </c>
      <c r="B223" s="59" t="s">
        <v>75</v>
      </c>
      <c r="C223" s="32" t="str">
        <f t="shared" si="2"/>
        <v/>
      </c>
      <c r="D223" s="33" t="str">
        <f t="shared" si="0"/>
        <v/>
      </c>
      <c r="E223" s="74" t="str">
        <f t="shared" si="1"/>
        <v/>
      </c>
      <c r="F223" s="74" t="str">
        <f t="shared" si="1"/>
        <v/>
      </c>
      <c r="G223" s="74" t="str">
        <f t="shared" si="1"/>
        <v/>
      </c>
      <c r="AF223" s="13"/>
      <c r="AG223" s="14"/>
      <c r="BS223" s="17" t="s">
        <v>0</v>
      </c>
      <c r="BT223" s="18" t="s">
        <v>20</v>
      </c>
    </row>
    <row r="224" spans="1:72" x14ac:dyDescent="0.25">
      <c r="A224" s="3">
        <v>15</v>
      </c>
      <c r="B224" s="59" t="s">
        <v>76</v>
      </c>
      <c r="C224" s="32" t="str">
        <f t="shared" si="2"/>
        <v/>
      </c>
      <c r="D224" s="33" t="str">
        <f t="shared" si="0"/>
        <v/>
      </c>
      <c r="E224" s="74" t="str">
        <f t="shared" si="1"/>
        <v/>
      </c>
      <c r="F224" s="74" t="str">
        <f t="shared" si="1"/>
        <v/>
      </c>
      <c r="G224" s="74" t="str">
        <f t="shared" si="1"/>
        <v/>
      </c>
      <c r="AF224" s="13"/>
      <c r="AG224" s="14"/>
      <c r="BS224" s="19" t="s">
        <v>1</v>
      </c>
      <c r="BT224" s="20" t="s">
        <v>20</v>
      </c>
    </row>
    <row r="225" spans="1:72" ht="15.75" thickBot="1" x14ac:dyDescent="0.3">
      <c r="A225" s="3">
        <v>16</v>
      </c>
      <c r="B225" s="72"/>
      <c r="C225" s="3"/>
      <c r="D225" s="3"/>
      <c r="AF225" s="13"/>
      <c r="AG225" s="14"/>
      <c r="BS225" s="19" t="s">
        <v>2</v>
      </c>
      <c r="BT225" s="20" t="s">
        <v>20</v>
      </c>
    </row>
    <row r="226" spans="1:72" ht="15.75" thickBot="1" x14ac:dyDescent="0.3">
      <c r="A226" s="3">
        <v>17</v>
      </c>
      <c r="B226" s="62" t="s">
        <v>85</v>
      </c>
      <c r="C226" s="3"/>
      <c r="D226" s="3"/>
      <c r="I226" s="159"/>
      <c r="J226" s="159"/>
      <c r="K226" s="159"/>
      <c r="L226" s="159"/>
      <c r="M226" s="159"/>
      <c r="N226" s="159"/>
      <c r="O226" s="159"/>
      <c r="P226" s="159"/>
      <c r="Q226" s="159"/>
      <c r="R226" s="159"/>
      <c r="S226" s="159"/>
      <c r="T226" s="159"/>
      <c r="U226" s="159"/>
      <c r="V226" s="159"/>
      <c r="AF226" s="13"/>
      <c r="AG226" s="14"/>
      <c r="BS226" s="21" t="s">
        <v>3</v>
      </c>
      <c r="BT226" s="22" t="s">
        <v>20</v>
      </c>
    </row>
    <row r="227" spans="1:72" x14ac:dyDescent="0.25">
      <c r="A227" s="3">
        <v>18</v>
      </c>
      <c r="B227" s="59" t="s">
        <v>77</v>
      </c>
      <c r="C227" s="32" t="str">
        <f t="shared" si="2"/>
        <v/>
      </c>
      <c r="D227" s="33" t="str">
        <f t="shared" si="0"/>
        <v/>
      </c>
      <c r="E227" s="26" t="str">
        <f t="shared" si="1"/>
        <v/>
      </c>
      <c r="F227" s="26" t="str">
        <f t="shared" si="1"/>
        <v/>
      </c>
      <c r="G227" s="26" t="str">
        <f t="shared" si="1"/>
        <v/>
      </c>
      <c r="I227" s="159"/>
      <c r="J227" s="159" t="s">
        <v>77</v>
      </c>
      <c r="K227" s="167" t="e">
        <f t="shared" ref="K227:K229" si="3">+E227/E$233</f>
        <v>#VALUE!</v>
      </c>
      <c r="L227" s="159" t="s">
        <v>164</v>
      </c>
      <c r="M227" s="168" t="e">
        <f>+K227+K228</f>
        <v>#VALUE!</v>
      </c>
      <c r="N227" s="159"/>
      <c r="O227" s="159"/>
      <c r="P227" s="159" t="s">
        <v>77</v>
      </c>
      <c r="Q227" s="167" t="e">
        <f>+F227/F$233</f>
        <v>#VALUE!</v>
      </c>
      <c r="R227" s="159" t="s">
        <v>164</v>
      </c>
      <c r="S227" s="168" t="e">
        <f>+Q227+Q228</f>
        <v>#VALUE!</v>
      </c>
      <c r="T227" s="159"/>
      <c r="U227" s="159"/>
      <c r="V227" s="159" t="s">
        <v>77</v>
      </c>
      <c r="W227" s="139" t="e">
        <f>+G227/G$233</f>
        <v>#VALUE!</v>
      </c>
      <c r="X227" s="138" t="s">
        <v>164</v>
      </c>
      <c r="Y227" s="140" t="e">
        <f>+W227+W228</f>
        <v>#VALUE!</v>
      </c>
      <c r="AF227" s="13"/>
      <c r="AG227" s="14"/>
      <c r="BS227" s="17" t="s">
        <v>4</v>
      </c>
      <c r="BT227" s="18" t="s">
        <v>21</v>
      </c>
    </row>
    <row r="228" spans="1:72" x14ac:dyDescent="0.25">
      <c r="A228" s="3">
        <v>19</v>
      </c>
      <c r="B228" s="59" t="s">
        <v>78</v>
      </c>
      <c r="C228" s="32" t="str">
        <f t="shared" si="2"/>
        <v/>
      </c>
      <c r="D228" s="33" t="str">
        <f t="shared" si="0"/>
        <v/>
      </c>
      <c r="E228" s="26" t="str">
        <f t="shared" si="1"/>
        <v/>
      </c>
      <c r="F228" s="26" t="str">
        <f t="shared" si="1"/>
        <v/>
      </c>
      <c r="G228" s="26" t="str">
        <f t="shared" si="1"/>
        <v/>
      </c>
      <c r="I228" s="159"/>
      <c r="J228" s="159" t="s">
        <v>166</v>
      </c>
      <c r="K228" s="167" t="e">
        <f t="shared" si="3"/>
        <v>#VALUE!</v>
      </c>
      <c r="L228" s="167" t="s">
        <v>165</v>
      </c>
      <c r="M228" s="168" t="e">
        <f>+K229</f>
        <v>#VALUE!</v>
      </c>
      <c r="N228" s="167"/>
      <c r="O228" s="159"/>
      <c r="P228" s="159" t="s">
        <v>166</v>
      </c>
      <c r="Q228" s="167" t="e">
        <f>+F228/F$233</f>
        <v>#VALUE!</v>
      </c>
      <c r="R228" s="167" t="s">
        <v>165</v>
      </c>
      <c r="S228" s="168" t="e">
        <f>+Q229</f>
        <v>#VALUE!</v>
      </c>
      <c r="T228" s="159"/>
      <c r="U228" s="159"/>
      <c r="V228" s="159" t="s">
        <v>166</v>
      </c>
      <c r="W228" s="139" t="e">
        <f>+G228/G$233</f>
        <v>#VALUE!</v>
      </c>
      <c r="X228" s="139" t="s">
        <v>165</v>
      </c>
      <c r="Y228" s="140" t="e">
        <f>+W229</f>
        <v>#VALUE!</v>
      </c>
      <c r="AF228" s="13"/>
      <c r="AG228" s="14"/>
      <c r="BS228" s="19" t="s">
        <v>5</v>
      </c>
      <c r="BT228" s="20" t="s">
        <v>21</v>
      </c>
    </row>
    <row r="229" spans="1:72" x14ac:dyDescent="0.25">
      <c r="A229" s="3">
        <v>20</v>
      </c>
      <c r="B229" s="59" t="s">
        <v>79</v>
      </c>
      <c r="C229" s="32" t="str">
        <f t="shared" si="2"/>
        <v/>
      </c>
      <c r="D229" s="33" t="str">
        <f t="shared" si="0"/>
        <v/>
      </c>
      <c r="E229" s="26" t="str">
        <f t="shared" si="1"/>
        <v/>
      </c>
      <c r="F229" s="26" t="str">
        <f t="shared" si="1"/>
        <v/>
      </c>
      <c r="G229" s="26" t="str">
        <f t="shared" si="1"/>
        <v/>
      </c>
      <c r="I229" s="159"/>
      <c r="J229" s="159" t="s">
        <v>79</v>
      </c>
      <c r="K229" s="167" t="e">
        <f t="shared" si="3"/>
        <v>#VALUE!</v>
      </c>
      <c r="L229" s="159" t="s">
        <v>167</v>
      </c>
      <c r="M229" s="168" t="e">
        <f>+K230</f>
        <v>#VALUE!</v>
      </c>
      <c r="N229" s="159"/>
      <c r="O229" s="159"/>
      <c r="P229" s="159" t="s">
        <v>79</v>
      </c>
      <c r="Q229" s="167" t="e">
        <f>+F229/F$233</f>
        <v>#VALUE!</v>
      </c>
      <c r="R229" s="159" t="s">
        <v>167</v>
      </c>
      <c r="S229" s="168" t="e">
        <f>+Q230</f>
        <v>#VALUE!</v>
      </c>
      <c r="T229" s="159"/>
      <c r="U229" s="159"/>
      <c r="V229" s="159" t="s">
        <v>79</v>
      </c>
      <c r="W229" s="139" t="e">
        <f>+G229/G$233</f>
        <v>#VALUE!</v>
      </c>
      <c r="X229" s="138" t="s">
        <v>167</v>
      </c>
      <c r="Y229" s="140" t="e">
        <f>+W230+M231</f>
        <v>#VALUE!</v>
      </c>
      <c r="AF229" s="13"/>
      <c r="AG229" s="14"/>
      <c r="BS229" s="19" t="s">
        <v>6</v>
      </c>
      <c r="BT229" s="20" t="s">
        <v>21</v>
      </c>
    </row>
    <row r="230" spans="1:72" x14ac:dyDescent="0.25">
      <c r="A230" s="3">
        <v>21</v>
      </c>
      <c r="B230" s="59" t="s">
        <v>80</v>
      </c>
      <c r="C230" s="32" t="str">
        <f t="shared" si="2"/>
        <v/>
      </c>
      <c r="D230" s="33" t="str">
        <f t="shared" si="0"/>
        <v/>
      </c>
      <c r="E230" s="26" t="str">
        <f t="shared" si="1"/>
        <v/>
      </c>
      <c r="F230" s="26" t="str">
        <f t="shared" si="1"/>
        <v/>
      </c>
      <c r="G230" s="26" t="str">
        <f t="shared" si="1"/>
        <v/>
      </c>
      <c r="I230" s="159"/>
      <c r="J230" s="159" t="s">
        <v>167</v>
      </c>
      <c r="K230" s="167" t="e">
        <f>(E230+E231+E232)/E$233</f>
        <v>#VALUE!</v>
      </c>
      <c r="L230" s="159"/>
      <c r="M230" s="168" t="e">
        <f>SUM(M227:M229)</f>
        <v>#VALUE!</v>
      </c>
      <c r="N230" s="159"/>
      <c r="O230" s="159"/>
      <c r="P230" s="159" t="s">
        <v>167</v>
      </c>
      <c r="Q230" s="167" t="e">
        <f>(F230+F231+F232)/F$233</f>
        <v>#VALUE!</v>
      </c>
      <c r="R230" s="159"/>
      <c r="S230" s="168" t="e">
        <f>SUM(S227:S229)</f>
        <v>#VALUE!</v>
      </c>
      <c r="T230" s="159"/>
      <c r="U230" s="159"/>
      <c r="V230" s="159" t="s">
        <v>167</v>
      </c>
      <c r="W230" s="139" t="e">
        <f>(G230+G231+G232)/G$233</f>
        <v>#VALUE!</v>
      </c>
      <c r="Y230" s="27" t="e">
        <f>SUM(Y227:Y229)</f>
        <v>#VALUE!</v>
      </c>
      <c r="AF230" s="13"/>
      <c r="AG230" s="14"/>
      <c r="BS230" s="21" t="s">
        <v>7</v>
      </c>
      <c r="BT230" s="22" t="s">
        <v>21</v>
      </c>
    </row>
    <row r="231" spans="1:72" x14ac:dyDescent="0.25">
      <c r="A231" s="3">
        <v>22</v>
      </c>
      <c r="B231" s="59" t="s">
        <v>81</v>
      </c>
      <c r="C231" s="32" t="str">
        <f t="shared" si="2"/>
        <v/>
      </c>
      <c r="D231" s="33" t="str">
        <f t="shared" si="0"/>
        <v/>
      </c>
      <c r="E231" s="26" t="str">
        <f t="shared" si="1"/>
        <v/>
      </c>
      <c r="F231" s="26" t="str">
        <f t="shared" si="1"/>
        <v/>
      </c>
      <c r="G231" s="26" t="str">
        <f t="shared" si="1"/>
        <v/>
      </c>
      <c r="I231" s="159"/>
      <c r="J231" s="159"/>
      <c r="K231" s="167" t="e">
        <f>SUM(K227:K230)</f>
        <v>#VALUE!</v>
      </c>
      <c r="L231" s="159"/>
      <c r="M231" s="167"/>
      <c r="N231" s="159"/>
      <c r="O231" s="159"/>
      <c r="P231" s="159"/>
      <c r="Q231" s="167" t="e">
        <f>SUM(Q227:Q230)</f>
        <v>#VALUE!</v>
      </c>
      <c r="R231" s="159"/>
      <c r="S231" s="159"/>
      <c r="T231" s="159"/>
      <c r="U231" s="159"/>
      <c r="V231" s="159"/>
      <c r="W231" s="1" t="e">
        <f>SUM(W227:W230)</f>
        <v>#VALUE!</v>
      </c>
      <c r="AF231" s="13"/>
      <c r="AG231" s="14"/>
      <c r="BS231" s="17" t="s">
        <v>8</v>
      </c>
      <c r="BT231" s="18" t="s">
        <v>22</v>
      </c>
    </row>
    <row r="232" spans="1:72" x14ac:dyDescent="0.25">
      <c r="A232" s="3">
        <v>23</v>
      </c>
      <c r="B232" s="59" t="s">
        <v>82</v>
      </c>
      <c r="C232" s="32" t="str">
        <f t="shared" si="2"/>
        <v/>
      </c>
      <c r="D232" s="33" t="str">
        <f t="shared" si="0"/>
        <v/>
      </c>
      <c r="E232" s="26" t="str">
        <f t="shared" si="1"/>
        <v/>
      </c>
      <c r="F232" s="26" t="str">
        <f t="shared" si="1"/>
        <v/>
      </c>
      <c r="G232" s="26" t="str">
        <f t="shared" si="1"/>
        <v/>
      </c>
      <c r="I232" s="159"/>
      <c r="J232" s="159"/>
      <c r="K232" s="159"/>
      <c r="L232" s="159"/>
      <c r="M232" s="159"/>
      <c r="N232" s="159"/>
      <c r="O232" s="159"/>
      <c r="P232" s="159"/>
      <c r="Q232" s="159"/>
      <c r="R232" s="159"/>
      <c r="S232" s="159"/>
      <c r="T232" s="159"/>
      <c r="U232" s="159"/>
      <c r="V232" s="159"/>
      <c r="AF232" s="13"/>
      <c r="AG232" s="14"/>
      <c r="BS232" s="19" t="s">
        <v>9</v>
      </c>
      <c r="BT232" s="20" t="s">
        <v>22</v>
      </c>
    </row>
    <row r="233" spans="1:72" x14ac:dyDescent="0.25">
      <c r="A233" s="3">
        <v>24</v>
      </c>
      <c r="B233" s="97" t="s">
        <v>86</v>
      </c>
      <c r="C233" s="32" t="str">
        <f t="shared" si="2"/>
        <v/>
      </c>
      <c r="D233" s="33" t="str">
        <f t="shared" si="0"/>
        <v/>
      </c>
      <c r="E233" s="26" t="str">
        <f t="shared" si="1"/>
        <v/>
      </c>
      <c r="F233" s="26" t="str">
        <f t="shared" si="1"/>
        <v/>
      </c>
      <c r="G233" s="26" t="str">
        <f t="shared" si="1"/>
        <v/>
      </c>
      <c r="I233" s="159"/>
      <c r="J233" s="159" t="str">
        <f>+CONCATENATE("IMPRESE FEMMINILI PER FORMA GIURIDICA - ",E210," (",D233,")")</f>
        <v>IMPRESE FEMMINILI PER FORMA GIURIDICA -  ()</v>
      </c>
      <c r="K233" s="167"/>
      <c r="L233" s="167"/>
      <c r="M233" s="167"/>
      <c r="N233" s="159"/>
      <c r="O233" s="159"/>
      <c r="P233" s="159" t="str">
        <f>+CONCATENATE("IMPRESE FEMMINILI PER FORMA GIURIDICA - ",F210," (",D233,")")</f>
        <v>IMPRESE FEMMINILI PER FORMA GIURIDICA -  ()</v>
      </c>
      <c r="Q233" s="159"/>
      <c r="R233" s="159"/>
      <c r="S233" s="159"/>
      <c r="T233" s="159"/>
      <c r="U233" s="159"/>
      <c r="V233" s="159" t="str">
        <f>+CONCATENATE("IMPRESE FEMMINILI PER FORMA GIURIDICA - ",G210," (",D233,")")</f>
        <v>IMPRESE FEMMINILI PER FORMA GIURIDICA -  ()</v>
      </c>
      <c r="AF233" s="13"/>
      <c r="AG233" s="14"/>
      <c r="BS233" s="19" t="s">
        <v>10</v>
      </c>
      <c r="BT233" s="20" t="s">
        <v>22</v>
      </c>
    </row>
    <row r="234" spans="1:72" ht="15.75" thickBot="1" x14ac:dyDescent="0.3">
      <c r="A234" s="3">
        <v>25</v>
      </c>
      <c r="B234" s="50"/>
      <c r="C234" s="3"/>
      <c r="D234" s="3"/>
      <c r="I234" s="159"/>
      <c r="J234" s="159"/>
      <c r="K234" s="159"/>
      <c r="L234" s="159"/>
      <c r="M234" s="159"/>
      <c r="N234" s="159"/>
      <c r="O234" s="159"/>
      <c r="P234" s="159"/>
      <c r="Q234" s="159"/>
      <c r="R234" s="159"/>
      <c r="S234" s="159"/>
      <c r="T234" s="159"/>
      <c r="U234" s="159"/>
      <c r="V234" s="159"/>
      <c r="AF234" s="13"/>
      <c r="AG234" s="14"/>
      <c r="BS234" s="21" t="s">
        <v>11</v>
      </c>
      <c r="BT234" s="22" t="s">
        <v>22</v>
      </c>
    </row>
    <row r="235" spans="1:72" ht="15.75" thickBot="1" x14ac:dyDescent="0.3">
      <c r="A235" s="3">
        <v>26</v>
      </c>
      <c r="B235" s="62" t="s">
        <v>172</v>
      </c>
      <c r="C235" s="3"/>
      <c r="D235" s="3"/>
      <c r="I235" s="159"/>
      <c r="J235" s="159"/>
      <c r="K235" s="159"/>
      <c r="L235" s="159"/>
      <c r="M235" s="159"/>
      <c r="N235" s="159"/>
      <c r="O235" s="159"/>
      <c r="P235" s="159"/>
      <c r="Q235" s="159"/>
      <c r="R235" s="159"/>
      <c r="S235" s="159"/>
      <c r="T235" s="159"/>
      <c r="U235" s="159"/>
      <c r="V235" s="159"/>
      <c r="AF235" s="13"/>
      <c r="AG235" s="14"/>
      <c r="BS235" s="17" t="s">
        <v>12</v>
      </c>
      <c r="BT235" s="18" t="s">
        <v>23</v>
      </c>
    </row>
    <row r="236" spans="1:72" x14ac:dyDescent="0.25">
      <c r="A236" s="3">
        <v>27</v>
      </c>
      <c r="B236" s="59" t="s">
        <v>38</v>
      </c>
      <c r="C236" s="32" t="str">
        <f t="shared" si="2"/>
        <v/>
      </c>
      <c r="D236" s="33" t="str">
        <f t="shared" si="0"/>
        <v/>
      </c>
      <c r="E236" s="74" t="str">
        <f t="shared" ref="E236:G250" si="4">IF(E$210="","",HLOOKUP(E$210,$B$3:$AG$204,$A236,0))</f>
        <v/>
      </c>
      <c r="F236" s="74" t="str">
        <f t="shared" si="4"/>
        <v/>
      </c>
      <c r="G236" s="74" t="str">
        <f t="shared" si="4"/>
        <v/>
      </c>
      <c r="I236" s="159"/>
      <c r="J236" s="159"/>
      <c r="K236" s="159"/>
      <c r="L236" s="159"/>
      <c r="M236" s="159"/>
      <c r="N236" s="159"/>
      <c r="O236" s="159"/>
      <c r="P236" s="159"/>
      <c r="Q236" s="159"/>
      <c r="R236" s="159"/>
      <c r="S236" s="159"/>
      <c r="T236" s="159"/>
      <c r="U236" s="159"/>
      <c r="V236" s="159"/>
      <c r="AF236" s="13"/>
      <c r="AG236" s="14"/>
      <c r="BS236" s="19" t="s">
        <v>13</v>
      </c>
      <c r="BT236" s="20" t="s">
        <v>23</v>
      </c>
    </row>
    <row r="237" spans="1:72" x14ac:dyDescent="0.25">
      <c r="A237" s="3">
        <v>28</v>
      </c>
      <c r="B237" s="59" t="s">
        <v>39</v>
      </c>
      <c r="C237" s="32" t="str">
        <f t="shared" si="2"/>
        <v/>
      </c>
      <c r="D237" s="33" t="str">
        <f t="shared" si="0"/>
        <v/>
      </c>
      <c r="E237" s="74" t="str">
        <f t="shared" si="4"/>
        <v/>
      </c>
      <c r="F237" s="74" t="str">
        <f t="shared" si="4"/>
        <v/>
      </c>
      <c r="G237" s="74" t="str">
        <f t="shared" si="4"/>
        <v/>
      </c>
      <c r="I237" s="159"/>
      <c r="J237" s="159"/>
      <c r="K237" s="159"/>
      <c r="L237" s="159"/>
      <c r="M237" s="159"/>
      <c r="N237" s="159"/>
      <c r="O237" s="159"/>
      <c r="P237" s="159"/>
      <c r="Q237" s="159"/>
      <c r="R237" s="159"/>
      <c r="S237" s="159"/>
      <c r="T237" s="159"/>
      <c r="U237" s="159"/>
      <c r="V237" s="159"/>
      <c r="AF237" s="13"/>
      <c r="AG237" s="14"/>
      <c r="BS237" s="19" t="s">
        <v>14</v>
      </c>
      <c r="BT237" s="20" t="s">
        <v>23</v>
      </c>
    </row>
    <row r="238" spans="1:72" x14ac:dyDescent="0.25">
      <c r="A238" s="3">
        <v>29</v>
      </c>
      <c r="B238" s="59" t="s">
        <v>40</v>
      </c>
      <c r="C238" s="32" t="str">
        <f t="shared" ref="C238:C301" si="5">IF(E$210="","",HLOOKUP(C$210,$B$3:$AG$204,$A238,0))</f>
        <v/>
      </c>
      <c r="D238" s="33" t="str">
        <f t="shared" si="0"/>
        <v/>
      </c>
      <c r="E238" s="74" t="str">
        <f t="shared" si="4"/>
        <v/>
      </c>
      <c r="F238" s="74" t="str">
        <f t="shared" si="4"/>
        <v/>
      </c>
      <c r="G238" s="74" t="str">
        <f t="shared" si="4"/>
        <v/>
      </c>
      <c r="I238" s="159"/>
      <c r="J238" s="159"/>
      <c r="K238" s="159"/>
      <c r="L238" s="159"/>
      <c r="M238" s="159"/>
      <c r="N238" s="159"/>
      <c r="O238" s="159"/>
      <c r="P238" s="159"/>
      <c r="Q238" s="159"/>
      <c r="R238" s="159"/>
      <c r="S238" s="159"/>
      <c r="T238" s="159"/>
      <c r="U238" s="159"/>
      <c r="V238" s="159"/>
      <c r="AF238" s="13"/>
      <c r="AG238" s="14"/>
      <c r="BS238" s="19" t="s">
        <v>15</v>
      </c>
      <c r="BT238" s="20" t="s">
        <v>23</v>
      </c>
    </row>
    <row r="239" spans="1:72" x14ac:dyDescent="0.25">
      <c r="A239" s="3">
        <v>30</v>
      </c>
      <c r="B239" s="59" t="s">
        <v>41</v>
      </c>
      <c r="C239" s="32" t="str">
        <f t="shared" si="5"/>
        <v/>
      </c>
      <c r="D239" s="33" t="str">
        <f t="shared" si="0"/>
        <v/>
      </c>
      <c r="E239" s="74" t="str">
        <f t="shared" si="4"/>
        <v/>
      </c>
      <c r="F239" s="74" t="str">
        <f t="shared" si="4"/>
        <v/>
      </c>
      <c r="G239" s="74" t="str">
        <f t="shared" si="4"/>
        <v/>
      </c>
      <c r="I239" s="159"/>
      <c r="J239" s="159"/>
      <c r="K239" s="159"/>
      <c r="L239" s="159"/>
      <c r="M239" s="159"/>
      <c r="N239" s="159"/>
      <c r="O239" s="159"/>
      <c r="P239" s="159"/>
      <c r="Q239" s="159"/>
      <c r="R239" s="159"/>
      <c r="S239" s="159"/>
      <c r="T239" s="159"/>
      <c r="U239" s="159"/>
      <c r="V239" s="159"/>
      <c r="AF239" s="13"/>
      <c r="AG239" s="14"/>
      <c r="BS239" s="19" t="s">
        <v>16</v>
      </c>
      <c r="BT239" s="20" t="s">
        <v>23</v>
      </c>
    </row>
    <row r="240" spans="1:72" x14ac:dyDescent="0.25">
      <c r="A240" s="3">
        <v>31</v>
      </c>
      <c r="B240" s="59" t="s">
        <v>42</v>
      </c>
      <c r="C240" s="32" t="str">
        <f t="shared" si="5"/>
        <v/>
      </c>
      <c r="D240" s="33" t="str">
        <f t="shared" si="0"/>
        <v/>
      </c>
      <c r="E240" s="74" t="str">
        <f t="shared" si="4"/>
        <v/>
      </c>
      <c r="F240" s="74" t="str">
        <f t="shared" si="4"/>
        <v/>
      </c>
      <c r="G240" s="74" t="str">
        <f t="shared" si="4"/>
        <v/>
      </c>
      <c r="I240" s="159"/>
      <c r="J240" s="159"/>
      <c r="K240" s="159"/>
      <c r="L240" s="159"/>
      <c r="M240" s="159"/>
      <c r="N240" s="159"/>
      <c r="O240" s="159"/>
      <c r="P240" s="159"/>
      <c r="Q240" s="159"/>
      <c r="R240" s="159"/>
      <c r="S240" s="159"/>
      <c r="T240" s="159"/>
      <c r="U240" s="159"/>
      <c r="V240" s="159"/>
      <c r="AF240" s="13"/>
      <c r="AG240" s="14"/>
      <c r="BS240" s="21" t="s">
        <v>17</v>
      </c>
      <c r="BT240" s="22" t="s">
        <v>23</v>
      </c>
    </row>
    <row r="241" spans="1:72" x14ac:dyDescent="0.25">
      <c r="A241" s="3">
        <v>32</v>
      </c>
      <c r="B241" s="59" t="s">
        <v>43</v>
      </c>
      <c r="C241" s="32" t="str">
        <f t="shared" si="5"/>
        <v/>
      </c>
      <c r="D241" s="33" t="str">
        <f t="shared" si="0"/>
        <v/>
      </c>
      <c r="E241" s="74" t="str">
        <f t="shared" si="4"/>
        <v/>
      </c>
      <c r="F241" s="74" t="str">
        <f t="shared" si="4"/>
        <v/>
      </c>
      <c r="G241" s="74" t="str">
        <f t="shared" si="4"/>
        <v/>
      </c>
      <c r="I241" s="159"/>
      <c r="J241" s="159"/>
      <c r="K241" s="159"/>
      <c r="L241" s="159"/>
      <c r="M241" s="159"/>
      <c r="N241" s="159"/>
      <c r="O241" s="159"/>
      <c r="P241" s="159"/>
      <c r="Q241" s="159"/>
      <c r="R241" s="159"/>
      <c r="S241" s="159"/>
      <c r="T241" s="159"/>
      <c r="U241" s="159"/>
      <c r="V241" s="159"/>
      <c r="AF241" s="13"/>
      <c r="AG241" s="14"/>
      <c r="BS241" s="17" t="s">
        <v>18</v>
      </c>
      <c r="BT241" s="18" t="s">
        <v>24</v>
      </c>
    </row>
    <row r="242" spans="1:72" x14ac:dyDescent="0.25">
      <c r="A242" s="3">
        <v>33</v>
      </c>
      <c r="B242" s="59" t="s">
        <v>44</v>
      </c>
      <c r="C242" s="32" t="str">
        <f t="shared" si="5"/>
        <v/>
      </c>
      <c r="D242" s="33" t="str">
        <f t="shared" si="0"/>
        <v/>
      </c>
      <c r="E242" s="74" t="str">
        <f t="shared" si="4"/>
        <v/>
      </c>
      <c r="F242" s="74" t="str">
        <f t="shared" si="4"/>
        <v/>
      </c>
      <c r="G242" s="74" t="str">
        <f t="shared" si="4"/>
        <v/>
      </c>
      <c r="I242" s="159"/>
      <c r="J242" s="159"/>
      <c r="K242" s="159"/>
      <c r="L242" s="159"/>
      <c r="M242" s="159"/>
      <c r="N242" s="159"/>
      <c r="O242" s="159"/>
      <c r="P242" s="159"/>
      <c r="Q242" s="159"/>
      <c r="R242" s="159"/>
      <c r="S242" s="159"/>
      <c r="T242" s="159"/>
      <c r="U242" s="159"/>
      <c r="V242" s="159"/>
      <c r="AF242" s="13"/>
      <c r="AG242" s="14"/>
      <c r="BS242" s="21" t="s">
        <v>19</v>
      </c>
      <c r="BT242" s="22" t="s">
        <v>24</v>
      </c>
    </row>
    <row r="243" spans="1:72" x14ac:dyDescent="0.25">
      <c r="A243" s="3">
        <v>34</v>
      </c>
      <c r="B243" s="59" t="s">
        <v>45</v>
      </c>
      <c r="C243" s="32" t="str">
        <f t="shared" si="5"/>
        <v/>
      </c>
      <c r="D243" s="33" t="str">
        <f t="shared" si="0"/>
        <v/>
      </c>
      <c r="E243" s="74" t="str">
        <f t="shared" si="4"/>
        <v/>
      </c>
      <c r="F243" s="74" t="str">
        <f t="shared" si="4"/>
        <v/>
      </c>
      <c r="G243" s="74" t="str">
        <f t="shared" si="4"/>
        <v/>
      </c>
      <c r="I243" s="159"/>
      <c r="J243" s="159"/>
      <c r="K243" s="159"/>
      <c r="L243" s="159"/>
      <c r="M243" s="159"/>
      <c r="N243" s="159"/>
      <c r="O243" s="159"/>
      <c r="P243" s="159"/>
      <c r="Q243" s="159"/>
      <c r="R243" s="159"/>
      <c r="S243" s="159"/>
      <c r="T243" s="159"/>
      <c r="U243" s="159"/>
      <c r="V243" s="159"/>
      <c r="AF243" s="13"/>
      <c r="AG243" s="14"/>
      <c r="BS243" s="23" t="s">
        <v>20</v>
      </c>
    </row>
    <row r="244" spans="1:72" x14ac:dyDescent="0.25">
      <c r="A244" s="3">
        <v>35</v>
      </c>
      <c r="B244" s="59" t="s">
        <v>46</v>
      </c>
      <c r="C244" s="32" t="str">
        <f t="shared" si="5"/>
        <v/>
      </c>
      <c r="D244" s="33" t="str">
        <f t="shared" si="0"/>
        <v/>
      </c>
      <c r="E244" s="74" t="str">
        <f t="shared" si="4"/>
        <v/>
      </c>
      <c r="F244" s="74" t="str">
        <f t="shared" si="4"/>
        <v/>
      </c>
      <c r="G244" s="74" t="str">
        <f t="shared" si="4"/>
        <v/>
      </c>
      <c r="AF244" s="13"/>
      <c r="AG244" s="14"/>
      <c r="BS244" s="23" t="s">
        <v>21</v>
      </c>
    </row>
    <row r="245" spans="1:72" x14ac:dyDescent="0.25">
      <c r="A245" s="3">
        <v>36</v>
      </c>
      <c r="B245" s="59" t="s">
        <v>47</v>
      </c>
      <c r="C245" s="32" t="str">
        <f t="shared" si="5"/>
        <v/>
      </c>
      <c r="D245" s="33" t="str">
        <f t="shared" si="0"/>
        <v/>
      </c>
      <c r="E245" s="74" t="str">
        <f t="shared" si="4"/>
        <v/>
      </c>
      <c r="F245" s="74" t="str">
        <f t="shared" si="4"/>
        <v/>
      </c>
      <c r="G245" s="74" t="str">
        <f t="shared" si="4"/>
        <v/>
      </c>
      <c r="J245" s="138" t="str">
        <f>+CONCATENATE("INCIDENZA DELLA FORMA GIURIDICA SOCIETARIA TRA LE IMPRESE FEMMINILI - ",E222," (",D245,")")</f>
        <v>INCIDENZA DELLA FORMA GIURIDICA SOCIETARIA TRA LE IMPRESE FEMMINILI -  ()</v>
      </c>
      <c r="K245" s="145">
        <f>+E210</f>
        <v>0</v>
      </c>
      <c r="L245" s="145" t="str">
        <f t="shared" ref="L245:M245" si="6">+F210</f>
        <v/>
      </c>
      <c r="M245" s="145" t="str">
        <f t="shared" si="6"/>
        <v/>
      </c>
      <c r="N245" s="138"/>
      <c r="O245" s="138"/>
      <c r="P245" s="138"/>
      <c r="AF245" s="13"/>
      <c r="AG245" s="14"/>
      <c r="BS245" s="23" t="s">
        <v>22</v>
      </c>
    </row>
    <row r="246" spans="1:72" x14ac:dyDescent="0.25">
      <c r="A246" s="3">
        <v>37</v>
      </c>
      <c r="B246" s="59" t="s">
        <v>48</v>
      </c>
      <c r="C246" s="32" t="str">
        <f t="shared" si="5"/>
        <v/>
      </c>
      <c r="D246" s="33" t="str">
        <f t="shared" si="0"/>
        <v/>
      </c>
      <c r="E246" s="74" t="str">
        <f t="shared" si="4"/>
        <v/>
      </c>
      <c r="F246" s="74" t="str">
        <f t="shared" si="4"/>
        <v/>
      </c>
      <c r="G246" s="74" t="str">
        <f t="shared" si="4"/>
        <v/>
      </c>
      <c r="J246" s="138" t="s">
        <v>207</v>
      </c>
      <c r="K246" s="139" t="e">
        <f>+M227</f>
        <v>#VALUE!</v>
      </c>
      <c r="L246" s="139" t="e">
        <f>+S227</f>
        <v>#VALUE!</v>
      </c>
      <c r="M246" s="139" t="e">
        <f>+Y227</f>
        <v>#VALUE!</v>
      </c>
      <c r="N246" s="144"/>
      <c r="O246" s="144"/>
      <c r="P246" s="144"/>
      <c r="AF246" s="13"/>
      <c r="AG246" s="14"/>
      <c r="BS246" s="23" t="s">
        <v>23</v>
      </c>
    </row>
    <row r="247" spans="1:72" x14ac:dyDescent="0.25">
      <c r="A247" s="3">
        <v>38</v>
      </c>
      <c r="B247" s="59" t="s">
        <v>49</v>
      </c>
      <c r="C247" s="32" t="str">
        <f t="shared" si="5"/>
        <v/>
      </c>
      <c r="D247" s="33" t="str">
        <f t="shared" si="0"/>
        <v/>
      </c>
      <c r="E247" s="74" t="str">
        <f t="shared" si="4"/>
        <v/>
      </c>
      <c r="F247" s="74" t="str">
        <f t="shared" si="4"/>
        <v/>
      </c>
      <c r="G247" s="74" t="str">
        <f t="shared" si="4"/>
        <v/>
      </c>
      <c r="J247" s="138" t="s">
        <v>208</v>
      </c>
      <c r="K247" s="139" t="e">
        <f>+M228+M229</f>
        <v>#VALUE!</v>
      </c>
      <c r="L247" s="139" t="e">
        <f>+S228+S229</f>
        <v>#VALUE!</v>
      </c>
      <c r="M247" s="139" t="e">
        <f>+Y228+Y229</f>
        <v>#VALUE!</v>
      </c>
      <c r="N247" s="144"/>
      <c r="O247" s="144"/>
      <c r="P247" s="144"/>
      <c r="AF247" s="13"/>
      <c r="AG247" s="14"/>
      <c r="BS247" s="23" t="s">
        <v>24</v>
      </c>
    </row>
    <row r="248" spans="1:72" x14ac:dyDescent="0.25">
      <c r="A248" s="3">
        <v>39</v>
      </c>
      <c r="B248" s="59" t="s">
        <v>50</v>
      </c>
      <c r="C248" s="32" t="str">
        <f t="shared" si="5"/>
        <v/>
      </c>
      <c r="D248" s="33" t="str">
        <f t="shared" si="0"/>
        <v/>
      </c>
      <c r="E248" s="74" t="str">
        <f t="shared" si="4"/>
        <v/>
      </c>
      <c r="F248" s="74" t="str">
        <f t="shared" si="4"/>
        <v/>
      </c>
      <c r="G248" s="74" t="str">
        <f t="shared" si="4"/>
        <v/>
      </c>
      <c r="J248" s="138" t="s">
        <v>86</v>
      </c>
      <c r="K248" s="139" t="e">
        <f>+K246+K247</f>
        <v>#VALUE!</v>
      </c>
      <c r="L248" s="139" t="e">
        <f>+L246+L247</f>
        <v>#VALUE!</v>
      </c>
      <c r="M248" s="139" t="e">
        <f>+M246+M247</f>
        <v>#VALUE!</v>
      </c>
      <c r="N248" s="144"/>
      <c r="O248" s="144"/>
      <c r="P248" s="144"/>
      <c r="AF248" s="13"/>
      <c r="AG248" s="14"/>
      <c r="BS248" s="24" t="s">
        <v>25</v>
      </c>
    </row>
    <row r="249" spans="1:72" x14ac:dyDescent="0.25">
      <c r="A249" s="3">
        <v>40</v>
      </c>
      <c r="B249" s="59" t="s">
        <v>51</v>
      </c>
      <c r="C249" s="32" t="str">
        <f t="shared" si="5"/>
        <v/>
      </c>
      <c r="D249" s="33" t="str">
        <f t="shared" si="0"/>
        <v/>
      </c>
      <c r="E249" s="74" t="str">
        <f t="shared" si="4"/>
        <v/>
      </c>
      <c r="F249" s="74" t="str">
        <f t="shared" si="4"/>
        <v/>
      </c>
      <c r="G249" s="74" t="str">
        <f t="shared" si="4"/>
        <v/>
      </c>
      <c r="I249" s="34"/>
      <c r="J249" s="34"/>
      <c r="K249" s="15"/>
      <c r="L249" s="15"/>
      <c r="M249" s="15"/>
      <c r="N249" s="15"/>
      <c r="O249" s="15"/>
      <c r="P249" s="15"/>
      <c r="Q249" s="15"/>
      <c r="R249" s="15"/>
      <c r="S249" s="15"/>
      <c r="T249" s="15"/>
      <c r="U249" s="15"/>
      <c r="V249" s="15"/>
      <c r="W249" s="15"/>
      <c r="X249" s="15"/>
      <c r="Y249" s="15"/>
      <c r="Z249" s="15"/>
      <c r="AA249" s="15"/>
      <c r="AB249" s="15"/>
      <c r="AC249" s="15"/>
      <c r="AD249" s="15"/>
      <c r="AE249" s="15"/>
      <c r="AF249" s="35"/>
      <c r="AG249" s="36"/>
      <c r="AH249" s="15"/>
      <c r="AI249" s="15"/>
      <c r="AJ249" s="15"/>
    </row>
    <row r="250" spans="1:72" x14ac:dyDescent="0.25">
      <c r="A250" s="3">
        <v>41</v>
      </c>
      <c r="B250" s="59" t="s">
        <v>52</v>
      </c>
      <c r="C250" s="32" t="str">
        <f t="shared" si="5"/>
        <v/>
      </c>
      <c r="D250" s="33" t="str">
        <f t="shared" si="0"/>
        <v/>
      </c>
      <c r="E250" s="74" t="str">
        <f t="shared" si="4"/>
        <v/>
      </c>
      <c r="F250" s="74" t="str">
        <f t="shared" si="4"/>
        <v/>
      </c>
      <c r="G250" s="74" t="str">
        <f t="shared" si="4"/>
        <v/>
      </c>
      <c r="I250" s="37"/>
      <c r="J250" s="37"/>
      <c r="K250" s="15"/>
      <c r="L250" s="15"/>
      <c r="M250" s="15"/>
      <c r="N250" s="15"/>
      <c r="O250" s="15"/>
      <c r="P250" s="15"/>
      <c r="Q250" s="15"/>
      <c r="R250" s="15"/>
      <c r="S250" s="15"/>
      <c r="T250" s="15"/>
      <c r="U250" s="15"/>
      <c r="V250" s="15"/>
      <c r="W250" s="15"/>
      <c r="X250" s="15"/>
      <c r="Y250" s="15"/>
      <c r="Z250" s="15"/>
      <c r="AA250" s="15"/>
      <c r="AB250" s="15"/>
      <c r="AC250" s="15"/>
      <c r="AD250" s="15"/>
      <c r="AE250" s="15"/>
      <c r="AF250" s="35"/>
      <c r="AG250" s="36"/>
      <c r="AH250" s="15"/>
      <c r="AI250" s="15"/>
      <c r="AJ250" s="15"/>
    </row>
    <row r="251" spans="1:72" x14ac:dyDescent="0.25">
      <c r="A251" s="3">
        <v>42</v>
      </c>
      <c r="B251" s="59" t="s">
        <v>53</v>
      </c>
      <c r="C251" s="32" t="str">
        <f t="shared" si="5"/>
        <v/>
      </c>
      <c r="D251" s="33" t="str">
        <f t="shared" si="0"/>
        <v/>
      </c>
      <c r="E251" s="74" t="str">
        <f t="shared" ref="E251:G314" si="7">IF(E$210="","",HLOOKUP(E$210,$B$3:$AG$204,$A251,0))</f>
        <v/>
      </c>
      <c r="F251" s="74" t="str">
        <f t="shared" si="7"/>
        <v/>
      </c>
      <c r="G251" s="74" t="str">
        <f t="shared" si="7"/>
        <v/>
      </c>
      <c r="I251" s="38"/>
      <c r="J251" s="38"/>
      <c r="K251" s="15"/>
      <c r="L251" s="15"/>
      <c r="M251" s="15"/>
      <c r="N251" s="15"/>
      <c r="O251" s="15"/>
      <c r="P251" s="15"/>
      <c r="Q251" s="15"/>
      <c r="R251" s="15"/>
      <c r="S251" s="15"/>
      <c r="T251" s="15"/>
      <c r="U251" s="15"/>
      <c r="V251" s="15"/>
      <c r="W251" s="15"/>
      <c r="X251" s="15"/>
      <c r="Y251" s="15"/>
      <c r="Z251" s="15"/>
      <c r="AA251" s="15"/>
      <c r="AB251" s="15"/>
      <c r="AC251" s="15"/>
      <c r="AD251" s="15"/>
      <c r="AE251" s="15"/>
      <c r="AF251" s="35"/>
      <c r="AG251" s="36"/>
      <c r="AH251" s="15"/>
      <c r="AI251" s="15"/>
      <c r="AJ251" s="15"/>
    </row>
    <row r="252" spans="1:72" x14ac:dyDescent="0.25">
      <c r="A252" s="3">
        <v>43</v>
      </c>
      <c r="B252" s="59" t="s">
        <v>54</v>
      </c>
      <c r="C252" s="32" t="str">
        <f t="shared" si="5"/>
        <v/>
      </c>
      <c r="D252" s="33" t="str">
        <f t="shared" si="0"/>
        <v/>
      </c>
      <c r="E252" s="74" t="str">
        <f t="shared" si="7"/>
        <v/>
      </c>
      <c r="F252" s="74" t="str">
        <f t="shared" si="7"/>
        <v/>
      </c>
      <c r="G252" s="74" t="str">
        <f t="shared" si="7"/>
        <v/>
      </c>
      <c r="I252" s="38"/>
      <c r="J252" s="38"/>
      <c r="K252" s="15"/>
      <c r="L252" s="15"/>
      <c r="M252" s="15"/>
      <c r="N252" s="15"/>
      <c r="O252" s="15"/>
      <c r="P252" s="15"/>
      <c r="Q252" s="15"/>
      <c r="R252" s="15"/>
      <c r="S252" s="15"/>
      <c r="T252" s="15"/>
      <c r="U252" s="15"/>
      <c r="V252" s="15"/>
      <c r="W252" s="15"/>
      <c r="X252" s="15"/>
      <c r="Y252" s="15"/>
      <c r="Z252" s="15"/>
      <c r="AA252" s="15"/>
      <c r="AB252" s="15"/>
      <c r="AC252" s="15"/>
      <c r="AD252" s="15"/>
      <c r="AE252" s="15"/>
      <c r="AF252" s="35"/>
      <c r="AG252" s="36"/>
      <c r="AH252" s="15"/>
      <c r="AI252" s="15"/>
      <c r="AJ252" s="15"/>
    </row>
    <row r="253" spans="1:72" x14ac:dyDescent="0.25">
      <c r="A253" s="3">
        <v>44</v>
      </c>
      <c r="B253" s="59" t="s">
        <v>55</v>
      </c>
      <c r="C253" s="32" t="str">
        <f t="shared" si="5"/>
        <v/>
      </c>
      <c r="D253" s="33" t="str">
        <f t="shared" si="0"/>
        <v/>
      </c>
      <c r="E253" s="74" t="str">
        <f t="shared" si="7"/>
        <v/>
      </c>
      <c r="F253" s="74" t="str">
        <f t="shared" si="7"/>
        <v/>
      </c>
      <c r="G253" s="74" t="str">
        <f t="shared" si="7"/>
        <v/>
      </c>
      <c r="I253" s="38"/>
      <c r="J253" s="38"/>
      <c r="K253" s="15"/>
      <c r="L253" s="15"/>
      <c r="M253" s="15"/>
      <c r="N253" s="15"/>
      <c r="O253" s="15"/>
      <c r="P253" s="15"/>
      <c r="Q253" s="15"/>
      <c r="R253" s="15"/>
      <c r="S253" s="15"/>
      <c r="T253" s="15"/>
      <c r="U253" s="15"/>
      <c r="V253" s="15"/>
      <c r="W253" s="15"/>
      <c r="X253" s="15"/>
      <c r="Y253" s="15"/>
      <c r="Z253" s="15"/>
      <c r="AA253" s="15"/>
      <c r="AB253" s="15"/>
      <c r="AC253" s="15"/>
      <c r="AD253" s="15"/>
      <c r="AE253" s="15"/>
      <c r="AF253" s="35"/>
      <c r="AG253" s="36"/>
      <c r="AH253" s="15"/>
      <c r="AI253" s="15"/>
      <c r="AJ253" s="15"/>
    </row>
    <row r="254" spans="1:72" x14ac:dyDescent="0.25">
      <c r="A254" s="3">
        <v>45</v>
      </c>
      <c r="B254" s="59" t="s">
        <v>56</v>
      </c>
      <c r="C254" s="32" t="str">
        <f t="shared" si="5"/>
        <v/>
      </c>
      <c r="D254" s="33" t="str">
        <f t="shared" si="0"/>
        <v/>
      </c>
      <c r="E254" s="74" t="str">
        <f t="shared" si="7"/>
        <v/>
      </c>
      <c r="F254" s="74" t="str">
        <f t="shared" si="7"/>
        <v/>
      </c>
      <c r="G254" s="74" t="str">
        <f t="shared" si="7"/>
        <v/>
      </c>
      <c r="I254" s="37"/>
      <c r="J254" s="37"/>
      <c r="K254" s="15"/>
      <c r="L254" s="15"/>
      <c r="M254" s="15"/>
      <c r="N254" s="15"/>
      <c r="O254" s="15"/>
      <c r="P254" s="15"/>
      <c r="Q254" s="15"/>
      <c r="R254" s="15"/>
      <c r="S254" s="15"/>
      <c r="T254" s="15"/>
      <c r="U254" s="15"/>
      <c r="V254" s="15"/>
      <c r="W254" s="15"/>
      <c r="X254" s="15"/>
      <c r="Y254" s="15"/>
      <c r="Z254" s="15"/>
      <c r="AA254" s="15"/>
      <c r="AB254" s="15"/>
      <c r="AC254" s="15"/>
      <c r="AD254" s="15"/>
      <c r="AE254" s="15"/>
      <c r="AF254" s="35"/>
      <c r="AG254" s="36"/>
      <c r="AH254" s="15"/>
      <c r="AI254" s="15"/>
      <c r="AJ254" s="15"/>
    </row>
    <row r="255" spans="1:72" x14ac:dyDescent="0.25">
      <c r="A255" s="3">
        <v>46</v>
      </c>
      <c r="B255" s="59" t="s">
        <v>57</v>
      </c>
      <c r="C255" s="32" t="str">
        <f t="shared" si="5"/>
        <v/>
      </c>
      <c r="D255" s="33" t="str">
        <f t="shared" si="0"/>
        <v/>
      </c>
      <c r="E255" s="74" t="str">
        <f t="shared" si="7"/>
        <v/>
      </c>
      <c r="F255" s="74" t="str">
        <f t="shared" si="7"/>
        <v/>
      </c>
      <c r="G255" s="74" t="str">
        <f t="shared" si="7"/>
        <v/>
      </c>
      <c r="I255" s="37"/>
      <c r="J255" s="37"/>
      <c r="K255" s="15"/>
      <c r="L255" s="15"/>
      <c r="M255" s="15"/>
      <c r="N255" s="15"/>
      <c r="O255" s="15"/>
      <c r="P255" s="15"/>
      <c r="Q255" s="15"/>
      <c r="R255" s="15"/>
      <c r="S255" s="15"/>
      <c r="T255" s="15"/>
      <c r="U255" s="15"/>
      <c r="V255" s="15"/>
      <c r="W255" s="15"/>
      <c r="X255" s="15"/>
      <c r="Y255" s="15"/>
      <c r="Z255" s="15"/>
      <c r="AA255" s="15"/>
      <c r="AB255" s="15"/>
      <c r="AC255" s="15"/>
      <c r="AD255" s="15"/>
      <c r="AE255" s="15"/>
      <c r="AF255" s="35"/>
      <c r="AG255" s="36"/>
      <c r="AH255" s="15"/>
      <c r="AI255" s="15"/>
      <c r="AJ255" s="15"/>
    </row>
    <row r="256" spans="1:72" x14ac:dyDescent="0.25">
      <c r="A256" s="3">
        <v>47</v>
      </c>
      <c r="B256" s="59" t="s">
        <v>168</v>
      </c>
      <c r="C256" s="32" t="str">
        <f t="shared" si="5"/>
        <v/>
      </c>
      <c r="D256" s="33" t="str">
        <f t="shared" si="0"/>
        <v/>
      </c>
      <c r="E256" s="74" t="str">
        <f t="shared" si="7"/>
        <v/>
      </c>
      <c r="F256" s="74" t="str">
        <f t="shared" si="7"/>
        <v/>
      </c>
      <c r="G256" s="74" t="str">
        <f t="shared" si="7"/>
        <v/>
      </c>
      <c r="I256" s="15"/>
      <c r="J256" s="15"/>
      <c r="K256" s="15"/>
      <c r="L256" s="15"/>
      <c r="M256" s="15"/>
      <c r="N256" s="15"/>
      <c r="O256" s="15"/>
      <c r="P256" s="15"/>
      <c r="Q256" s="15"/>
      <c r="R256" s="15"/>
      <c r="S256" s="15"/>
      <c r="T256" s="15"/>
      <c r="U256" s="15"/>
      <c r="V256" s="15"/>
      <c r="W256" s="15"/>
      <c r="X256" s="15"/>
      <c r="Y256" s="15"/>
      <c r="Z256" s="15"/>
      <c r="AA256" s="15"/>
      <c r="AB256" s="15"/>
      <c r="AC256" s="15"/>
      <c r="AD256" s="15"/>
      <c r="AE256" s="15"/>
      <c r="AF256" s="35"/>
      <c r="AG256" s="36"/>
      <c r="AH256" s="15"/>
      <c r="AI256" s="15"/>
      <c r="AJ256" s="15"/>
    </row>
    <row r="257" spans="1:36" x14ac:dyDescent="0.25">
      <c r="A257" s="3">
        <v>48</v>
      </c>
      <c r="B257" s="59" t="s">
        <v>59</v>
      </c>
      <c r="C257" s="32" t="str">
        <f t="shared" si="5"/>
        <v/>
      </c>
      <c r="D257" s="33" t="str">
        <f t="shared" si="0"/>
        <v/>
      </c>
      <c r="E257" s="74" t="str">
        <f t="shared" si="7"/>
        <v/>
      </c>
      <c r="F257" s="74" t="str">
        <f t="shared" si="7"/>
        <v/>
      </c>
      <c r="G257" s="74" t="str">
        <f t="shared" si="7"/>
        <v/>
      </c>
      <c r="I257" s="15"/>
      <c r="J257" s="15"/>
      <c r="K257" s="15"/>
      <c r="L257" s="15"/>
      <c r="M257" s="15"/>
      <c r="N257" s="15"/>
      <c r="O257" s="15"/>
      <c r="P257" s="15"/>
      <c r="Q257" s="15"/>
      <c r="R257" s="15"/>
      <c r="S257" s="15"/>
      <c r="T257" s="15"/>
      <c r="U257" s="15"/>
      <c r="V257" s="15"/>
      <c r="W257" s="15"/>
      <c r="X257" s="15"/>
      <c r="Y257" s="15"/>
      <c r="Z257" s="15"/>
      <c r="AA257" s="15"/>
      <c r="AB257" s="15"/>
      <c r="AC257" s="15"/>
      <c r="AD257" s="15"/>
      <c r="AE257" s="15"/>
      <c r="AF257" s="35"/>
      <c r="AG257" s="36"/>
      <c r="AH257" s="15"/>
      <c r="AI257" s="15"/>
      <c r="AJ257" s="15"/>
    </row>
    <row r="258" spans="1:36" ht="15.75" thickBot="1" x14ac:dyDescent="0.3">
      <c r="A258" s="3">
        <v>49</v>
      </c>
      <c r="B258" s="39"/>
      <c r="C258" s="39"/>
      <c r="D258" s="39"/>
      <c r="E258" s="39"/>
      <c r="F258" s="39"/>
      <c r="G258" s="39"/>
      <c r="I258" s="39"/>
      <c r="J258" s="39"/>
      <c r="K258" s="39"/>
      <c r="L258" s="39"/>
      <c r="M258" s="39"/>
      <c r="N258" s="39"/>
      <c r="O258" s="39"/>
      <c r="P258" s="39"/>
      <c r="Q258" s="39"/>
      <c r="R258" s="39"/>
      <c r="S258" s="39"/>
      <c r="T258" s="39"/>
      <c r="U258" s="39"/>
      <c r="V258" s="39"/>
      <c r="W258" s="39"/>
      <c r="X258" s="39"/>
      <c r="Y258" s="15"/>
      <c r="Z258" s="15"/>
      <c r="AA258" s="15"/>
      <c r="AB258" s="15"/>
      <c r="AC258" s="15"/>
      <c r="AD258" s="15"/>
      <c r="AE258" s="15"/>
      <c r="AF258" s="35"/>
      <c r="AG258" s="36"/>
      <c r="AH258" s="15"/>
      <c r="AI258" s="15"/>
      <c r="AJ258" s="15"/>
    </row>
    <row r="259" spans="1:36" ht="15.75" thickBot="1" x14ac:dyDescent="0.3">
      <c r="A259" s="3">
        <v>50</v>
      </c>
      <c r="B259" s="62" t="s">
        <v>88</v>
      </c>
      <c r="C259" s="39"/>
      <c r="D259" s="39"/>
      <c r="E259" s="39"/>
      <c r="F259" s="39"/>
      <c r="G259" s="39"/>
      <c r="I259" s="39"/>
      <c r="AC259" s="15"/>
      <c r="AD259" s="15"/>
      <c r="AE259" s="15"/>
      <c r="AF259" s="35"/>
      <c r="AG259" s="36"/>
      <c r="AH259" s="15"/>
      <c r="AI259" s="15"/>
      <c r="AJ259" s="15"/>
    </row>
    <row r="260" spans="1:36" x14ac:dyDescent="0.25">
      <c r="A260" s="3">
        <v>51</v>
      </c>
      <c r="B260" s="104" t="s">
        <v>89</v>
      </c>
      <c r="C260" s="32" t="str">
        <f t="shared" si="5"/>
        <v/>
      </c>
      <c r="D260" s="33" t="str">
        <f t="shared" si="0"/>
        <v/>
      </c>
      <c r="E260" s="26" t="str">
        <f t="shared" si="7"/>
        <v/>
      </c>
      <c r="F260" s="26" t="str">
        <f t="shared" si="7"/>
        <v/>
      </c>
      <c r="G260" s="142" t="str">
        <f t="shared" si="7"/>
        <v/>
      </c>
      <c r="I260" s="39"/>
      <c r="AC260" s="15"/>
      <c r="AD260" s="15"/>
      <c r="AE260" s="15"/>
      <c r="AF260" s="35"/>
      <c r="AG260" s="36"/>
      <c r="AH260" s="15"/>
      <c r="AI260" s="15"/>
      <c r="AJ260" s="15"/>
    </row>
    <row r="261" spans="1:36" x14ac:dyDescent="0.25">
      <c r="A261" s="3">
        <v>52</v>
      </c>
      <c r="B261" s="104" t="s">
        <v>90</v>
      </c>
      <c r="C261" s="32" t="str">
        <f t="shared" si="5"/>
        <v/>
      </c>
      <c r="D261" s="33" t="str">
        <f t="shared" si="0"/>
        <v/>
      </c>
      <c r="E261" s="26" t="str">
        <f t="shared" si="7"/>
        <v/>
      </c>
      <c r="F261" s="26" t="str">
        <f t="shared" si="7"/>
        <v/>
      </c>
      <c r="G261" s="142" t="str">
        <f t="shared" si="7"/>
        <v/>
      </c>
      <c r="I261" s="39"/>
      <c r="AC261" s="15"/>
      <c r="AD261" s="15"/>
      <c r="AE261" s="15"/>
      <c r="AF261" s="35"/>
      <c r="AG261" s="36"/>
      <c r="AH261" s="15"/>
      <c r="AI261" s="15"/>
      <c r="AJ261" s="15"/>
    </row>
    <row r="262" spans="1:36" x14ac:dyDescent="0.25">
      <c r="A262" s="3">
        <v>53</v>
      </c>
      <c r="B262" s="104" t="s">
        <v>91</v>
      </c>
      <c r="C262" s="32" t="str">
        <f t="shared" si="5"/>
        <v/>
      </c>
      <c r="D262" s="33" t="str">
        <f t="shared" si="0"/>
        <v/>
      </c>
      <c r="E262" s="26" t="str">
        <f t="shared" si="7"/>
        <v/>
      </c>
      <c r="F262" s="26" t="str">
        <f t="shared" si="7"/>
        <v/>
      </c>
      <c r="G262" s="142" t="str">
        <f t="shared" si="7"/>
        <v/>
      </c>
      <c r="I262" s="39"/>
      <c r="AC262" s="15"/>
      <c r="AD262" s="15"/>
      <c r="AE262" s="15"/>
      <c r="AF262" s="35"/>
      <c r="AG262" s="36"/>
      <c r="AH262" s="15"/>
      <c r="AI262" s="15"/>
      <c r="AJ262" s="15"/>
    </row>
    <row r="263" spans="1:36" x14ac:dyDescent="0.25">
      <c r="A263" s="3">
        <v>54</v>
      </c>
      <c r="B263" s="104" t="s">
        <v>92</v>
      </c>
      <c r="C263" s="32" t="str">
        <f t="shared" si="5"/>
        <v/>
      </c>
      <c r="D263" s="33" t="str">
        <f t="shared" si="0"/>
        <v/>
      </c>
      <c r="E263" s="26" t="str">
        <f t="shared" si="7"/>
        <v/>
      </c>
      <c r="F263" s="26" t="str">
        <f t="shared" si="7"/>
        <v/>
      </c>
      <c r="G263" s="142" t="str">
        <f t="shared" si="7"/>
        <v/>
      </c>
      <c r="I263" s="15"/>
      <c r="J263" s="141" t="str">
        <f>CONCATENATE("INCIDENZA IMPRESE FEMMINILI PER SETTORE - ",E210," (",D236,")")</f>
        <v>INCIDENZA IMPRESE FEMMINILI PER SETTORE -  ()</v>
      </c>
      <c r="K263" s="39"/>
      <c r="L263" s="39"/>
      <c r="M263" s="39"/>
      <c r="N263" s="39"/>
      <c r="O263" s="39"/>
      <c r="P263" s="39"/>
      <c r="Q263" s="141" t="str">
        <f>CONCATENATE("INCIDENZA IMPRESE FEMMINILI PER SETTORE - ",F210," (",D236,")")</f>
        <v>INCIDENZA IMPRESE FEMMINILI PER SETTORE -  ()</v>
      </c>
      <c r="R263" s="39"/>
      <c r="S263" s="39"/>
      <c r="T263" s="39"/>
      <c r="U263" s="39"/>
      <c r="V263" s="39"/>
      <c r="X263" s="141" t="str">
        <f>CONCATENATE("INCIDENZA IMPRESE FEMMINILI PER SETTORE - ",G210," (",D236,")")</f>
        <v>INCIDENZA IMPRESE FEMMINILI PER SETTORE -  ()</v>
      </c>
      <c r="Y263" s="39"/>
      <c r="Z263" s="39"/>
      <c r="AA263" s="15"/>
      <c r="AB263" s="15"/>
      <c r="AC263" s="15"/>
      <c r="AD263" s="15"/>
      <c r="AE263" s="15"/>
      <c r="AF263" s="35"/>
      <c r="AG263" s="36"/>
      <c r="AH263" s="15"/>
      <c r="AI263" s="15"/>
      <c r="AJ263" s="15"/>
    </row>
    <row r="264" spans="1:36" x14ac:dyDescent="0.25">
      <c r="A264" s="3">
        <v>55</v>
      </c>
      <c r="B264" s="104" t="s">
        <v>93</v>
      </c>
      <c r="C264" s="32" t="str">
        <f t="shared" si="5"/>
        <v/>
      </c>
      <c r="D264" s="33" t="str">
        <f t="shared" si="0"/>
        <v/>
      </c>
      <c r="E264" s="26" t="str">
        <f t="shared" si="7"/>
        <v/>
      </c>
      <c r="F264" s="26" t="str">
        <f t="shared" si="7"/>
        <v/>
      </c>
      <c r="G264" s="142" t="str">
        <f t="shared" si="7"/>
        <v/>
      </c>
      <c r="I264" s="15"/>
      <c r="J264" s="141" t="s">
        <v>204</v>
      </c>
      <c r="K264" s="143" t="e">
        <f t="shared" ref="K264:K285" si="8">+$E236/100</f>
        <v>#VALUE!</v>
      </c>
      <c r="L264" s="143"/>
      <c r="M264" s="143"/>
      <c r="N264" s="39"/>
      <c r="O264" s="39"/>
      <c r="P264" s="40"/>
      <c r="Q264" s="141" t="s">
        <v>204</v>
      </c>
      <c r="R264" s="143" t="e">
        <f t="shared" ref="R264:R285" si="9">+$F236/100</f>
        <v>#VALUE!</v>
      </c>
      <c r="T264" s="143"/>
      <c r="U264" s="39"/>
      <c r="V264" s="40"/>
      <c r="X264" s="141" t="s">
        <v>204</v>
      </c>
      <c r="Y264" s="143" t="e">
        <f t="shared" ref="Y264:Y285" si="10">+$G236/100</f>
        <v>#VALUE!</v>
      </c>
      <c r="AA264" s="15"/>
      <c r="AB264" s="15"/>
      <c r="AC264" s="15"/>
      <c r="AD264" s="15"/>
      <c r="AE264" s="15"/>
      <c r="AF264" s="35"/>
      <c r="AG264" s="36"/>
      <c r="AH264" s="15"/>
      <c r="AI264" s="15"/>
      <c r="AJ264" s="15"/>
    </row>
    <row r="265" spans="1:36" x14ac:dyDescent="0.25">
      <c r="A265" s="3">
        <v>56</v>
      </c>
      <c r="B265" s="104" t="s">
        <v>94</v>
      </c>
      <c r="C265" s="32" t="str">
        <f t="shared" si="5"/>
        <v/>
      </c>
      <c r="D265" s="33" t="str">
        <f t="shared" si="0"/>
        <v/>
      </c>
      <c r="E265" s="26" t="str">
        <f t="shared" si="7"/>
        <v/>
      </c>
      <c r="F265" s="26" t="str">
        <f t="shared" si="7"/>
        <v/>
      </c>
      <c r="G265" s="142" t="str">
        <f t="shared" si="7"/>
        <v/>
      </c>
      <c r="I265" s="15"/>
      <c r="J265" s="138" t="s">
        <v>184</v>
      </c>
      <c r="K265" s="143" t="e">
        <f t="shared" si="8"/>
        <v>#VALUE!</v>
      </c>
      <c r="L265" s="143"/>
      <c r="M265" s="143"/>
      <c r="O265" s="39"/>
      <c r="P265" s="39"/>
      <c r="Q265" s="138" t="s">
        <v>184</v>
      </c>
      <c r="R265" s="143" t="e">
        <f t="shared" si="9"/>
        <v>#VALUE!</v>
      </c>
      <c r="T265" s="143"/>
      <c r="U265" s="39"/>
      <c r="V265" s="39"/>
      <c r="X265" s="138" t="s">
        <v>184</v>
      </c>
      <c r="Y265" s="143" t="e">
        <f t="shared" si="10"/>
        <v>#VALUE!</v>
      </c>
      <c r="AA265" s="15"/>
      <c r="AB265" s="15"/>
      <c r="AC265" s="15"/>
      <c r="AD265" s="15"/>
      <c r="AE265" s="15"/>
      <c r="AF265" s="35"/>
      <c r="AG265" s="36"/>
      <c r="AH265" s="15"/>
      <c r="AI265" s="15"/>
      <c r="AJ265" s="15"/>
    </row>
    <row r="266" spans="1:36" x14ac:dyDescent="0.25">
      <c r="A266" s="3">
        <v>57</v>
      </c>
      <c r="B266" s="104" t="s">
        <v>95</v>
      </c>
      <c r="C266" s="32" t="str">
        <f t="shared" si="5"/>
        <v/>
      </c>
      <c r="D266" s="33" t="str">
        <f t="shared" si="0"/>
        <v/>
      </c>
      <c r="E266" s="26" t="str">
        <f t="shared" si="7"/>
        <v/>
      </c>
      <c r="F266" s="26" t="str">
        <f t="shared" si="7"/>
        <v/>
      </c>
      <c r="G266" s="142" t="str">
        <f t="shared" si="7"/>
        <v/>
      </c>
      <c r="I266" s="15"/>
      <c r="J266" s="141" t="s">
        <v>188</v>
      </c>
      <c r="K266" s="143" t="e">
        <f t="shared" si="8"/>
        <v>#VALUE!</v>
      </c>
      <c r="L266" s="143"/>
      <c r="M266" s="143"/>
      <c r="O266" s="39" t="str">
        <f t="shared" ref="O266:O271" si="11">+CONCATENATE(I300," (",M300,")")</f>
        <v>Agricoltura, silvicoltura e pesca ()</v>
      </c>
      <c r="P266" s="39"/>
      <c r="Q266" s="141" t="s">
        <v>188</v>
      </c>
      <c r="R266" s="143" t="e">
        <f t="shared" si="9"/>
        <v>#VALUE!</v>
      </c>
      <c r="T266" s="143"/>
      <c r="U266" s="39"/>
      <c r="V266" s="39"/>
      <c r="X266" s="141" t="s">
        <v>188</v>
      </c>
      <c r="Y266" s="143" t="e">
        <f t="shared" si="10"/>
        <v>#VALUE!</v>
      </c>
      <c r="AA266" s="15"/>
      <c r="AB266" s="15"/>
      <c r="AC266" s="15"/>
      <c r="AD266" s="15"/>
      <c r="AE266" s="15"/>
      <c r="AF266" s="35"/>
      <c r="AG266" s="36"/>
      <c r="AH266" s="15"/>
      <c r="AI266" s="15"/>
      <c r="AJ266" s="15"/>
    </row>
    <row r="267" spans="1:36" x14ac:dyDescent="0.25">
      <c r="A267" s="3">
        <v>58</v>
      </c>
      <c r="B267" s="104" t="s">
        <v>96</v>
      </c>
      <c r="C267" s="32" t="str">
        <f t="shared" si="5"/>
        <v/>
      </c>
      <c r="D267" s="33" t="str">
        <f t="shared" si="0"/>
        <v/>
      </c>
      <c r="E267" s="26" t="str">
        <f t="shared" si="7"/>
        <v/>
      </c>
      <c r="F267" s="26" t="str">
        <f t="shared" si="7"/>
        <v/>
      </c>
      <c r="G267" s="142" t="str">
        <f t="shared" si="7"/>
        <v/>
      </c>
      <c r="I267" s="15"/>
      <c r="J267" s="138" t="s">
        <v>198</v>
      </c>
      <c r="K267" s="143" t="e">
        <f t="shared" si="8"/>
        <v>#VALUE!</v>
      </c>
      <c r="L267" s="143"/>
      <c r="M267" s="143"/>
      <c r="O267" s="39" t="str">
        <f t="shared" si="11"/>
        <v>Industria escluse costruzioni ()</v>
      </c>
      <c r="P267" s="15"/>
      <c r="Q267" s="138" t="s">
        <v>198</v>
      </c>
      <c r="R267" s="143" t="e">
        <f t="shared" si="9"/>
        <v>#VALUE!</v>
      </c>
      <c r="T267" s="143"/>
      <c r="U267" s="15"/>
      <c r="V267" s="15"/>
      <c r="X267" s="138" t="s">
        <v>198</v>
      </c>
      <c r="Y267" s="143" t="e">
        <f t="shared" si="10"/>
        <v>#VALUE!</v>
      </c>
      <c r="AA267" s="15"/>
      <c r="AB267" s="15"/>
      <c r="AC267" s="15"/>
      <c r="AD267" s="15"/>
      <c r="AE267" s="15"/>
      <c r="AF267" s="35"/>
      <c r="AG267" s="36"/>
      <c r="AH267" s="15"/>
      <c r="AI267" s="15"/>
      <c r="AJ267" s="15"/>
    </row>
    <row r="268" spans="1:36" x14ac:dyDescent="0.25">
      <c r="A268" s="3">
        <v>59</v>
      </c>
      <c r="B268" s="104" t="s">
        <v>97</v>
      </c>
      <c r="C268" s="32" t="str">
        <f t="shared" si="5"/>
        <v/>
      </c>
      <c r="D268" s="33" t="str">
        <f t="shared" si="0"/>
        <v/>
      </c>
      <c r="E268" s="26" t="str">
        <f t="shared" si="7"/>
        <v/>
      </c>
      <c r="F268" s="26" t="str">
        <f t="shared" si="7"/>
        <v/>
      </c>
      <c r="G268" s="142" t="str">
        <f t="shared" si="7"/>
        <v/>
      </c>
      <c r="I268" s="15"/>
      <c r="J268" s="141" t="s">
        <v>187</v>
      </c>
      <c r="K268" s="143" t="e">
        <f t="shared" si="8"/>
        <v>#VALUE!</v>
      </c>
      <c r="L268" s="143"/>
      <c r="M268" s="143"/>
      <c r="O268" s="39" t="str">
        <f t="shared" si="11"/>
        <v>Costruzioni ()</v>
      </c>
      <c r="P268" s="15"/>
      <c r="Q268" s="141" t="s">
        <v>187</v>
      </c>
      <c r="R268" s="143" t="e">
        <f t="shared" si="9"/>
        <v>#VALUE!</v>
      </c>
      <c r="T268" s="143"/>
      <c r="U268" s="15"/>
      <c r="V268" s="15"/>
      <c r="X268" s="141" t="s">
        <v>187</v>
      </c>
      <c r="Y268" s="143" t="e">
        <f t="shared" si="10"/>
        <v>#VALUE!</v>
      </c>
      <c r="AA268" s="15"/>
      <c r="AB268" s="15"/>
      <c r="AC268" s="15"/>
      <c r="AD268" s="15"/>
      <c r="AE268" s="15"/>
      <c r="AF268" s="35"/>
      <c r="AG268" s="36"/>
      <c r="AH268" s="15"/>
      <c r="AI268" s="15"/>
      <c r="AJ268" s="15"/>
    </row>
    <row r="269" spans="1:36" x14ac:dyDescent="0.25">
      <c r="A269" s="3">
        <v>60</v>
      </c>
      <c r="B269" s="104" t="s">
        <v>98</v>
      </c>
      <c r="C269" s="32" t="str">
        <f t="shared" si="5"/>
        <v/>
      </c>
      <c r="D269" s="33" t="str">
        <f t="shared" si="0"/>
        <v/>
      </c>
      <c r="E269" s="26" t="str">
        <f t="shared" si="7"/>
        <v/>
      </c>
      <c r="F269" s="26" t="str">
        <f t="shared" si="7"/>
        <v/>
      </c>
      <c r="G269" s="142" t="str">
        <f t="shared" si="7"/>
        <v/>
      </c>
      <c r="I269" s="15"/>
      <c r="J269" s="141" t="s">
        <v>205</v>
      </c>
      <c r="K269" s="143" t="e">
        <f t="shared" si="8"/>
        <v>#VALUE!</v>
      </c>
      <c r="L269" s="143"/>
      <c r="M269" s="143"/>
      <c r="O269" s="39" t="str">
        <f t="shared" si="11"/>
        <v>Commercio, alberghi e ristoranti ()</v>
      </c>
      <c r="P269" s="15"/>
      <c r="Q269" s="141" t="s">
        <v>205</v>
      </c>
      <c r="R269" s="143" t="e">
        <f t="shared" si="9"/>
        <v>#VALUE!</v>
      </c>
      <c r="T269" s="143"/>
      <c r="U269" s="15"/>
      <c r="V269" s="15"/>
      <c r="X269" s="141" t="s">
        <v>205</v>
      </c>
      <c r="Y269" s="143" t="e">
        <f t="shared" si="10"/>
        <v>#VALUE!</v>
      </c>
      <c r="AA269" s="15"/>
      <c r="AB269" s="15"/>
      <c r="AC269" s="15"/>
      <c r="AD269" s="15"/>
      <c r="AE269" s="15"/>
      <c r="AF269" s="35"/>
      <c r="AG269" s="36"/>
      <c r="AH269" s="15"/>
      <c r="AI269" s="15"/>
      <c r="AJ269" s="15"/>
    </row>
    <row r="270" spans="1:36" x14ac:dyDescent="0.25">
      <c r="A270" s="3">
        <v>61</v>
      </c>
      <c r="B270" s="104" t="s">
        <v>99</v>
      </c>
      <c r="C270" s="32" t="str">
        <f t="shared" si="5"/>
        <v/>
      </c>
      <c r="D270" s="33" t="str">
        <f t="shared" si="0"/>
        <v/>
      </c>
      <c r="E270" s="26" t="str">
        <f t="shared" si="7"/>
        <v/>
      </c>
      <c r="F270" s="26" t="str">
        <f t="shared" si="7"/>
        <v/>
      </c>
      <c r="G270" s="142" t="str">
        <f t="shared" si="7"/>
        <v/>
      </c>
      <c r="I270" s="15"/>
      <c r="J270" s="138" t="s">
        <v>190</v>
      </c>
      <c r="K270" s="143" t="e">
        <f t="shared" si="8"/>
        <v>#VALUE!</v>
      </c>
      <c r="L270" s="143"/>
      <c r="M270" s="143"/>
      <c r="O270" s="39" t="str">
        <f t="shared" si="11"/>
        <v>Altre attività dei servizi ()</v>
      </c>
      <c r="P270" s="15"/>
      <c r="Q270" s="138" t="s">
        <v>190</v>
      </c>
      <c r="R270" s="143" t="e">
        <f t="shared" si="9"/>
        <v>#VALUE!</v>
      </c>
      <c r="T270" s="143"/>
      <c r="U270" s="15"/>
      <c r="V270" s="15"/>
      <c r="X270" s="138" t="s">
        <v>190</v>
      </c>
      <c r="Y270" s="143" t="e">
        <f t="shared" si="10"/>
        <v>#VALUE!</v>
      </c>
      <c r="AA270" s="15"/>
      <c r="AB270" s="15"/>
      <c r="AC270" s="15"/>
      <c r="AD270" s="15"/>
      <c r="AE270" s="15"/>
      <c r="AF270" s="35"/>
      <c r="AG270" s="36"/>
      <c r="AH270" s="15"/>
      <c r="AI270" s="15"/>
      <c r="AJ270" s="15"/>
    </row>
    <row r="271" spans="1:36" x14ac:dyDescent="0.25">
      <c r="A271" s="3">
        <v>62</v>
      </c>
      <c r="B271" s="104" t="s">
        <v>100</v>
      </c>
      <c r="C271" s="32" t="str">
        <f t="shared" si="5"/>
        <v/>
      </c>
      <c r="D271" s="33" t="str">
        <f t="shared" si="0"/>
        <v/>
      </c>
      <c r="E271" s="26" t="str">
        <f t="shared" si="7"/>
        <v/>
      </c>
      <c r="F271" s="26" t="str">
        <f t="shared" si="7"/>
        <v/>
      </c>
      <c r="G271" s="142" t="str">
        <f t="shared" si="7"/>
        <v/>
      </c>
      <c r="I271" s="15"/>
      <c r="J271" s="138" t="s">
        <v>191</v>
      </c>
      <c r="K271" s="143" t="e">
        <f t="shared" si="8"/>
        <v>#VALUE!</v>
      </c>
      <c r="L271" s="143"/>
      <c r="M271" s="143"/>
      <c r="O271" s="39" t="str">
        <f t="shared" si="11"/>
        <v>Non classificate ()</v>
      </c>
      <c r="P271" s="15"/>
      <c r="Q271" s="138" t="s">
        <v>191</v>
      </c>
      <c r="R271" s="143" t="e">
        <f t="shared" si="9"/>
        <v>#VALUE!</v>
      </c>
      <c r="T271" s="143"/>
      <c r="U271" s="15"/>
      <c r="V271" s="15"/>
      <c r="X271" s="138" t="s">
        <v>191</v>
      </c>
      <c r="Y271" s="143" t="e">
        <f t="shared" si="10"/>
        <v>#VALUE!</v>
      </c>
      <c r="AA271" s="15"/>
      <c r="AB271" s="15"/>
      <c r="AC271" s="15"/>
      <c r="AD271" s="15"/>
      <c r="AE271" s="15"/>
      <c r="AF271" s="35"/>
      <c r="AG271" s="36"/>
      <c r="AH271" s="15"/>
      <c r="AI271" s="15"/>
      <c r="AJ271" s="15"/>
    </row>
    <row r="272" spans="1:36" x14ac:dyDescent="0.25">
      <c r="A272" s="3">
        <v>63</v>
      </c>
      <c r="B272" s="104" t="s">
        <v>101</v>
      </c>
      <c r="C272" s="32" t="str">
        <f t="shared" si="5"/>
        <v/>
      </c>
      <c r="D272" s="33" t="str">
        <f t="shared" si="0"/>
        <v/>
      </c>
      <c r="E272" s="26" t="str">
        <f t="shared" si="7"/>
        <v/>
      </c>
      <c r="F272" s="26" t="str">
        <f t="shared" si="7"/>
        <v/>
      </c>
      <c r="G272" s="142" t="str">
        <f t="shared" si="7"/>
        <v/>
      </c>
      <c r="I272" s="15"/>
      <c r="J272" s="141" t="s">
        <v>197</v>
      </c>
      <c r="K272" s="143" t="e">
        <f t="shared" si="8"/>
        <v>#VALUE!</v>
      </c>
      <c r="L272" s="143"/>
      <c r="M272" s="143"/>
      <c r="O272" s="141"/>
      <c r="P272" s="15"/>
      <c r="Q272" s="141" t="s">
        <v>197</v>
      </c>
      <c r="R272" s="143" t="e">
        <f t="shared" si="9"/>
        <v>#VALUE!</v>
      </c>
      <c r="T272" s="143"/>
      <c r="U272" s="15"/>
      <c r="V272" s="15"/>
      <c r="X272" s="141" t="s">
        <v>197</v>
      </c>
      <c r="Y272" s="143" t="e">
        <f t="shared" si="10"/>
        <v>#VALUE!</v>
      </c>
      <c r="AA272" s="15"/>
      <c r="AB272" s="15"/>
      <c r="AC272" s="15"/>
      <c r="AD272" s="15"/>
      <c r="AE272" s="15"/>
      <c r="AF272" s="35"/>
      <c r="AG272" s="36"/>
      <c r="AH272" s="15"/>
      <c r="AI272" s="15"/>
      <c r="AJ272" s="15"/>
    </row>
    <row r="273" spans="1:36" x14ac:dyDescent="0.25">
      <c r="A273" s="3">
        <v>64</v>
      </c>
      <c r="B273" s="104" t="s">
        <v>102</v>
      </c>
      <c r="C273" s="32" t="str">
        <f t="shared" si="5"/>
        <v/>
      </c>
      <c r="D273" s="33" t="str">
        <f t="shared" si="0"/>
        <v/>
      </c>
      <c r="E273" s="26" t="str">
        <f t="shared" si="7"/>
        <v/>
      </c>
      <c r="F273" s="26" t="str">
        <f t="shared" si="7"/>
        <v/>
      </c>
      <c r="G273" s="142" t="str">
        <f t="shared" si="7"/>
        <v/>
      </c>
      <c r="I273" s="15"/>
      <c r="J273" s="138" t="s">
        <v>192</v>
      </c>
      <c r="K273" s="143" t="e">
        <f t="shared" si="8"/>
        <v>#VALUE!</v>
      </c>
      <c r="L273" s="143"/>
      <c r="M273" s="143"/>
      <c r="N273" s="15"/>
      <c r="O273" s="15"/>
      <c r="P273" s="15"/>
      <c r="Q273" s="138" t="s">
        <v>192</v>
      </c>
      <c r="R273" s="143" t="e">
        <f t="shared" si="9"/>
        <v>#VALUE!</v>
      </c>
      <c r="T273" s="143"/>
      <c r="U273" s="15"/>
      <c r="V273" s="15"/>
      <c r="X273" s="138" t="s">
        <v>192</v>
      </c>
      <c r="Y273" s="143" t="e">
        <f t="shared" si="10"/>
        <v>#VALUE!</v>
      </c>
      <c r="AA273" s="15"/>
      <c r="AB273" s="15"/>
      <c r="AC273" s="15"/>
      <c r="AD273" s="15"/>
      <c r="AE273" s="15"/>
      <c r="AF273" s="35"/>
      <c r="AG273" s="36"/>
      <c r="AH273" s="15"/>
      <c r="AI273" s="15"/>
      <c r="AJ273" s="15"/>
    </row>
    <row r="274" spans="1:36" x14ac:dyDescent="0.25">
      <c r="A274" s="3">
        <v>65</v>
      </c>
      <c r="B274" s="104" t="s">
        <v>103</v>
      </c>
      <c r="C274" s="32" t="str">
        <f t="shared" si="5"/>
        <v/>
      </c>
      <c r="D274" s="33" t="str">
        <f t="shared" si="0"/>
        <v/>
      </c>
      <c r="E274" s="26" t="str">
        <f t="shared" si="7"/>
        <v/>
      </c>
      <c r="F274" s="26" t="str">
        <f t="shared" si="7"/>
        <v/>
      </c>
      <c r="G274" s="142" t="str">
        <f t="shared" si="7"/>
        <v/>
      </c>
      <c r="I274" s="15"/>
      <c r="J274" s="143" t="s">
        <v>195</v>
      </c>
      <c r="K274" s="143" t="e">
        <f t="shared" si="8"/>
        <v>#VALUE!</v>
      </c>
      <c r="L274" s="143"/>
      <c r="M274" s="143"/>
      <c r="N274" s="15"/>
      <c r="O274" s="15"/>
      <c r="P274" s="15"/>
      <c r="Q274" s="143" t="s">
        <v>195</v>
      </c>
      <c r="R274" s="143" t="e">
        <f t="shared" si="9"/>
        <v>#VALUE!</v>
      </c>
      <c r="T274" s="143"/>
      <c r="U274" s="15"/>
      <c r="V274" s="15"/>
      <c r="X274" s="143" t="s">
        <v>195</v>
      </c>
      <c r="Y274" s="143" t="e">
        <f t="shared" si="10"/>
        <v>#VALUE!</v>
      </c>
      <c r="AA274" s="15"/>
      <c r="AB274" s="15"/>
      <c r="AC274" s="15"/>
      <c r="AD274" s="15"/>
      <c r="AE274" s="15"/>
      <c r="AF274" s="35"/>
      <c r="AG274" s="36"/>
      <c r="AH274" s="15"/>
      <c r="AI274" s="15"/>
      <c r="AJ274" s="15"/>
    </row>
    <row r="275" spans="1:36" x14ac:dyDescent="0.25">
      <c r="A275" s="3">
        <v>66</v>
      </c>
      <c r="B275" s="104" t="s">
        <v>104</v>
      </c>
      <c r="C275" s="32" t="str">
        <f t="shared" si="5"/>
        <v/>
      </c>
      <c r="D275" s="33" t="str">
        <f t="shared" si="0"/>
        <v/>
      </c>
      <c r="E275" s="26" t="str">
        <f t="shared" si="7"/>
        <v/>
      </c>
      <c r="F275" s="26" t="str">
        <f t="shared" si="7"/>
        <v/>
      </c>
      <c r="G275" s="142" t="str">
        <f t="shared" si="7"/>
        <v/>
      </c>
      <c r="I275" s="15"/>
      <c r="J275" s="143" t="s">
        <v>186</v>
      </c>
      <c r="K275" s="143" t="e">
        <f t="shared" si="8"/>
        <v>#VALUE!</v>
      </c>
      <c r="L275" s="143"/>
      <c r="M275" s="143"/>
      <c r="N275" s="15"/>
      <c r="O275" s="15"/>
      <c r="P275" s="15"/>
      <c r="Q275" s="143" t="s">
        <v>186</v>
      </c>
      <c r="R275" s="143" t="e">
        <f t="shared" si="9"/>
        <v>#VALUE!</v>
      </c>
      <c r="T275" s="143"/>
      <c r="U275" s="15"/>
      <c r="V275" s="15"/>
      <c r="X275" s="143" t="s">
        <v>186</v>
      </c>
      <c r="Y275" s="143" t="e">
        <f t="shared" si="10"/>
        <v>#VALUE!</v>
      </c>
      <c r="AA275" s="15"/>
      <c r="AB275" s="15"/>
      <c r="AC275" s="15"/>
      <c r="AD275" s="15"/>
      <c r="AE275" s="15"/>
      <c r="AF275" s="35"/>
      <c r="AG275" s="36"/>
      <c r="AH275" s="15"/>
      <c r="AI275" s="15"/>
      <c r="AJ275" s="15"/>
    </row>
    <row r="276" spans="1:36" x14ac:dyDescent="0.25">
      <c r="A276" s="3">
        <v>67</v>
      </c>
      <c r="B276" s="104" t="s">
        <v>105</v>
      </c>
      <c r="C276" s="32" t="str">
        <f t="shared" si="5"/>
        <v/>
      </c>
      <c r="D276" s="33" t="str">
        <f t="shared" si="0"/>
        <v/>
      </c>
      <c r="E276" s="26" t="str">
        <f t="shared" si="7"/>
        <v/>
      </c>
      <c r="F276" s="26" t="str">
        <f t="shared" si="7"/>
        <v/>
      </c>
      <c r="G276" s="142" t="str">
        <f t="shared" si="7"/>
        <v/>
      </c>
      <c r="I276" s="15"/>
      <c r="J276" s="141" t="s">
        <v>196</v>
      </c>
      <c r="K276" s="143" t="e">
        <f t="shared" si="8"/>
        <v>#VALUE!</v>
      </c>
      <c r="L276" s="143"/>
      <c r="M276" s="143"/>
      <c r="N276" s="15"/>
      <c r="O276" s="15"/>
      <c r="P276" s="15"/>
      <c r="Q276" s="141" t="s">
        <v>196</v>
      </c>
      <c r="R276" s="143" t="e">
        <f t="shared" si="9"/>
        <v>#VALUE!</v>
      </c>
      <c r="T276" s="143"/>
      <c r="U276" s="15"/>
      <c r="V276" s="15"/>
      <c r="X276" s="141" t="s">
        <v>196</v>
      </c>
      <c r="Y276" s="143" t="e">
        <f t="shared" si="10"/>
        <v>#VALUE!</v>
      </c>
      <c r="AA276" s="15"/>
      <c r="AB276" s="15"/>
      <c r="AC276" s="15"/>
      <c r="AD276" s="15"/>
      <c r="AE276" s="15"/>
      <c r="AF276" s="35"/>
      <c r="AG276" s="36"/>
      <c r="AH276" s="15"/>
      <c r="AI276" s="15"/>
      <c r="AJ276" s="15"/>
    </row>
    <row r="277" spans="1:36" x14ac:dyDescent="0.25">
      <c r="A277" s="3">
        <v>68</v>
      </c>
      <c r="B277" s="104" t="s">
        <v>106</v>
      </c>
      <c r="C277" s="32" t="str">
        <f t="shared" si="5"/>
        <v/>
      </c>
      <c r="D277" s="33" t="str">
        <f t="shared" ref="D277:D339" si="12">IF(E$210="","",HLOOKUP(D$210,$B$3:$AG$204,$A277,0))</f>
        <v/>
      </c>
      <c r="E277" s="26" t="str">
        <f t="shared" si="7"/>
        <v/>
      </c>
      <c r="F277" s="26" t="str">
        <f t="shared" si="7"/>
        <v/>
      </c>
      <c r="G277" s="142" t="str">
        <f t="shared" si="7"/>
        <v/>
      </c>
      <c r="I277" s="15"/>
      <c r="J277" s="141" t="s">
        <v>199</v>
      </c>
      <c r="K277" s="143" t="e">
        <f t="shared" si="8"/>
        <v>#VALUE!</v>
      </c>
      <c r="L277" s="143"/>
      <c r="M277" s="143"/>
      <c r="N277" s="15"/>
      <c r="O277" s="15"/>
      <c r="P277" s="15"/>
      <c r="Q277" s="141" t="s">
        <v>199</v>
      </c>
      <c r="R277" s="143" t="e">
        <f t="shared" si="9"/>
        <v>#VALUE!</v>
      </c>
      <c r="T277" s="143"/>
      <c r="U277" s="15"/>
      <c r="V277" s="15"/>
      <c r="X277" s="141" t="s">
        <v>199</v>
      </c>
      <c r="Y277" s="143" t="e">
        <f t="shared" si="10"/>
        <v>#VALUE!</v>
      </c>
      <c r="AA277" s="15"/>
      <c r="AB277" s="15"/>
      <c r="AC277" s="15"/>
      <c r="AD277" s="15"/>
      <c r="AE277" s="15"/>
      <c r="AF277" s="35"/>
      <c r="AG277" s="36"/>
      <c r="AH277" s="15"/>
      <c r="AI277" s="15"/>
      <c r="AJ277" s="15"/>
    </row>
    <row r="278" spans="1:36" x14ac:dyDescent="0.25">
      <c r="A278" s="3">
        <v>69</v>
      </c>
      <c r="B278" s="104" t="s">
        <v>107</v>
      </c>
      <c r="C278" s="32" t="str">
        <f t="shared" si="5"/>
        <v/>
      </c>
      <c r="D278" s="33" t="str">
        <f t="shared" si="12"/>
        <v/>
      </c>
      <c r="E278" s="26" t="str">
        <f t="shared" si="7"/>
        <v/>
      </c>
      <c r="F278" s="26" t="str">
        <f t="shared" si="7"/>
        <v/>
      </c>
      <c r="G278" s="142" t="str">
        <f t="shared" si="7"/>
        <v/>
      </c>
      <c r="I278" s="15"/>
      <c r="J278" s="138" t="s">
        <v>185</v>
      </c>
      <c r="K278" s="143" t="e">
        <f t="shared" si="8"/>
        <v>#VALUE!</v>
      </c>
      <c r="L278" s="143"/>
      <c r="M278" s="143"/>
      <c r="N278" s="15"/>
      <c r="O278" s="15"/>
      <c r="P278" s="15"/>
      <c r="Q278" s="138" t="s">
        <v>185</v>
      </c>
      <c r="R278" s="143" t="e">
        <f t="shared" si="9"/>
        <v>#VALUE!</v>
      </c>
      <c r="T278" s="143"/>
      <c r="U278" s="15"/>
      <c r="V278" s="15"/>
      <c r="X278" s="138" t="s">
        <v>185</v>
      </c>
      <c r="Y278" s="143" t="e">
        <f t="shared" si="10"/>
        <v>#VALUE!</v>
      </c>
      <c r="AA278" s="15"/>
      <c r="AB278" s="15"/>
      <c r="AC278" s="15"/>
      <c r="AD278" s="15"/>
      <c r="AE278" s="15"/>
      <c r="AF278" s="35"/>
      <c r="AG278" s="36"/>
      <c r="AH278" s="15"/>
      <c r="AI278" s="15"/>
      <c r="AJ278" s="15"/>
    </row>
    <row r="279" spans="1:36" x14ac:dyDescent="0.25">
      <c r="A279" s="3">
        <v>70</v>
      </c>
      <c r="B279" s="104" t="s">
        <v>108</v>
      </c>
      <c r="C279" s="32" t="str">
        <f t="shared" si="5"/>
        <v/>
      </c>
      <c r="D279" s="33" t="str">
        <f t="shared" si="12"/>
        <v/>
      </c>
      <c r="E279" s="26" t="str">
        <f t="shared" si="7"/>
        <v/>
      </c>
      <c r="F279" s="26" t="str">
        <f t="shared" si="7"/>
        <v/>
      </c>
      <c r="G279" s="142" t="str">
        <f t="shared" si="7"/>
        <v/>
      </c>
      <c r="I279" s="15"/>
      <c r="J279" s="138" t="s">
        <v>203</v>
      </c>
      <c r="K279" s="143" t="e">
        <f t="shared" si="8"/>
        <v>#VALUE!</v>
      </c>
      <c r="L279" s="143"/>
      <c r="M279" s="143"/>
      <c r="N279" s="15"/>
      <c r="O279" s="15"/>
      <c r="P279" s="15"/>
      <c r="Q279" s="138" t="s">
        <v>203</v>
      </c>
      <c r="R279" s="143" t="e">
        <f t="shared" si="9"/>
        <v>#VALUE!</v>
      </c>
      <c r="T279" s="143"/>
      <c r="U279" s="15"/>
      <c r="V279" s="15"/>
      <c r="X279" s="138" t="s">
        <v>203</v>
      </c>
      <c r="Y279" s="143" t="e">
        <f t="shared" si="10"/>
        <v>#VALUE!</v>
      </c>
      <c r="AA279" s="15"/>
      <c r="AB279" s="15"/>
      <c r="AC279" s="15"/>
      <c r="AD279" s="15"/>
      <c r="AE279" s="15"/>
      <c r="AF279" s="35"/>
      <c r="AG279" s="36"/>
      <c r="AH279" s="15"/>
      <c r="AI279" s="15"/>
      <c r="AJ279" s="15"/>
    </row>
    <row r="280" spans="1:36" x14ac:dyDescent="0.25">
      <c r="A280" s="3">
        <v>71</v>
      </c>
      <c r="B280" s="104" t="s">
        <v>169</v>
      </c>
      <c r="C280" s="32" t="str">
        <f t="shared" si="5"/>
        <v/>
      </c>
      <c r="D280" s="33" t="str">
        <f t="shared" si="12"/>
        <v/>
      </c>
      <c r="E280" s="26" t="str">
        <f t="shared" si="7"/>
        <v/>
      </c>
      <c r="F280" s="26" t="str">
        <f t="shared" si="7"/>
        <v/>
      </c>
      <c r="G280" s="142" t="str">
        <f t="shared" si="7"/>
        <v/>
      </c>
      <c r="I280" s="15"/>
      <c r="J280" s="141" t="s">
        <v>202</v>
      </c>
      <c r="K280" s="143" t="e">
        <f t="shared" si="8"/>
        <v>#VALUE!</v>
      </c>
      <c r="L280" s="143"/>
      <c r="M280" s="143"/>
      <c r="N280" s="15"/>
      <c r="O280" s="15"/>
      <c r="P280" s="15"/>
      <c r="Q280" s="141" t="s">
        <v>202</v>
      </c>
      <c r="R280" s="143" t="e">
        <f t="shared" si="9"/>
        <v>#VALUE!</v>
      </c>
      <c r="T280" s="143"/>
      <c r="U280" s="15"/>
      <c r="V280" s="15"/>
      <c r="X280" s="141" t="s">
        <v>202</v>
      </c>
      <c r="Y280" s="143" t="e">
        <f t="shared" si="10"/>
        <v>#VALUE!</v>
      </c>
      <c r="AA280" s="15"/>
      <c r="AB280" s="15"/>
      <c r="AC280" s="15"/>
      <c r="AD280" s="15"/>
      <c r="AE280" s="15"/>
      <c r="AF280" s="35"/>
      <c r="AG280" s="36"/>
      <c r="AH280" s="15"/>
      <c r="AI280" s="15"/>
      <c r="AJ280" s="15"/>
    </row>
    <row r="281" spans="1:36" x14ac:dyDescent="0.25">
      <c r="A281" s="3">
        <v>72</v>
      </c>
      <c r="B281" s="104" t="s">
        <v>110</v>
      </c>
      <c r="C281" s="32" t="str">
        <f t="shared" si="5"/>
        <v/>
      </c>
      <c r="D281" s="33" t="str">
        <f t="shared" si="12"/>
        <v/>
      </c>
      <c r="E281" s="26" t="str">
        <f t="shared" si="7"/>
        <v/>
      </c>
      <c r="F281" s="26" t="str">
        <f t="shared" si="7"/>
        <v/>
      </c>
      <c r="G281" s="142" t="str">
        <f t="shared" si="7"/>
        <v/>
      </c>
      <c r="I281" s="15"/>
      <c r="J281" s="141" t="s">
        <v>201</v>
      </c>
      <c r="K281" s="143" t="e">
        <f t="shared" si="8"/>
        <v>#VALUE!</v>
      </c>
      <c r="L281" s="143"/>
      <c r="M281" s="143"/>
      <c r="N281" s="15"/>
      <c r="O281" s="15"/>
      <c r="P281" s="15"/>
      <c r="Q281" s="141" t="s">
        <v>201</v>
      </c>
      <c r="R281" s="143" t="e">
        <f t="shared" si="9"/>
        <v>#VALUE!</v>
      </c>
      <c r="T281" s="143"/>
      <c r="U281" s="15"/>
      <c r="V281" s="15"/>
      <c r="X281" s="141" t="s">
        <v>201</v>
      </c>
      <c r="Y281" s="143" t="e">
        <f t="shared" si="10"/>
        <v>#VALUE!</v>
      </c>
      <c r="AA281" s="15"/>
      <c r="AB281" s="15"/>
      <c r="AC281" s="15"/>
      <c r="AD281" s="15"/>
      <c r="AE281" s="15"/>
      <c r="AF281" s="35"/>
      <c r="AG281" s="36"/>
      <c r="AH281" s="15"/>
      <c r="AI281" s="15"/>
      <c r="AJ281" s="15"/>
    </row>
    <row r="282" spans="1:36" x14ac:dyDescent="0.25">
      <c r="A282" s="3">
        <v>73</v>
      </c>
      <c r="B282" s="109" t="s">
        <v>86</v>
      </c>
      <c r="C282" s="117" t="str">
        <f t="shared" si="5"/>
        <v/>
      </c>
      <c r="D282" s="118" t="str">
        <f t="shared" si="12"/>
        <v/>
      </c>
      <c r="E282" s="119" t="str">
        <f t="shared" si="7"/>
        <v/>
      </c>
      <c r="F282" s="119" t="str">
        <f t="shared" si="7"/>
        <v/>
      </c>
      <c r="G282" s="119" t="str">
        <f t="shared" si="7"/>
        <v/>
      </c>
      <c r="I282" s="15"/>
      <c r="J282" s="141" t="s">
        <v>189</v>
      </c>
      <c r="K282" s="143" t="e">
        <f t="shared" si="8"/>
        <v>#VALUE!</v>
      </c>
      <c r="L282" s="143"/>
      <c r="M282" s="143"/>
      <c r="N282" s="39"/>
      <c r="O282" s="39"/>
      <c r="P282" s="39"/>
      <c r="Q282" s="141" t="s">
        <v>189</v>
      </c>
      <c r="R282" s="143" t="e">
        <f t="shared" si="9"/>
        <v>#VALUE!</v>
      </c>
      <c r="T282" s="143"/>
      <c r="U282" s="39"/>
      <c r="V282" s="39"/>
      <c r="X282" s="141" t="s">
        <v>189</v>
      </c>
      <c r="Y282" s="143" t="e">
        <f t="shared" si="10"/>
        <v>#VALUE!</v>
      </c>
      <c r="AA282" s="15"/>
      <c r="AB282" s="15"/>
      <c r="AC282" s="15"/>
      <c r="AD282" s="15"/>
      <c r="AE282" s="15"/>
      <c r="AF282" s="35"/>
      <c r="AG282" s="36"/>
      <c r="AH282" s="15"/>
      <c r="AI282" s="15"/>
      <c r="AJ282" s="15"/>
    </row>
    <row r="283" spans="1:36" x14ac:dyDescent="0.25">
      <c r="A283" s="3">
        <v>74</v>
      </c>
      <c r="B283" s="112"/>
      <c r="C283" s="116"/>
      <c r="D283" s="116"/>
      <c r="E283" s="120"/>
      <c r="F283" s="120"/>
      <c r="G283" s="120"/>
      <c r="I283" s="15"/>
      <c r="J283" s="141" t="s">
        <v>200</v>
      </c>
      <c r="K283" s="143" t="e">
        <f t="shared" si="8"/>
        <v>#VALUE!</v>
      </c>
      <c r="L283" s="143"/>
      <c r="M283" s="143"/>
      <c r="N283" s="39"/>
      <c r="O283" s="39"/>
      <c r="P283" s="39"/>
      <c r="Q283" s="141" t="s">
        <v>200</v>
      </c>
      <c r="R283" s="143" t="e">
        <f t="shared" si="9"/>
        <v>#VALUE!</v>
      </c>
      <c r="T283" s="143"/>
      <c r="U283" s="39"/>
      <c r="V283" s="39"/>
      <c r="X283" s="141" t="s">
        <v>200</v>
      </c>
      <c r="Y283" s="143" t="e">
        <f t="shared" si="10"/>
        <v>#VALUE!</v>
      </c>
      <c r="AA283" s="15"/>
      <c r="AB283" s="15"/>
      <c r="AC283" s="15"/>
      <c r="AD283" s="15"/>
      <c r="AE283" s="15"/>
      <c r="AF283" s="35"/>
      <c r="AG283" s="36"/>
      <c r="AH283" s="15"/>
      <c r="AI283" s="15"/>
      <c r="AJ283" s="15"/>
    </row>
    <row r="284" spans="1:36" x14ac:dyDescent="0.25">
      <c r="A284" s="3">
        <v>75</v>
      </c>
      <c r="B284" s="104" t="s">
        <v>111</v>
      </c>
      <c r="C284" s="32" t="str">
        <f t="shared" si="5"/>
        <v/>
      </c>
      <c r="D284" s="33" t="str">
        <f t="shared" si="12"/>
        <v/>
      </c>
      <c r="E284" s="26" t="str">
        <f t="shared" si="7"/>
        <v/>
      </c>
      <c r="F284" s="26" t="str">
        <f t="shared" si="7"/>
        <v/>
      </c>
      <c r="G284" s="26" t="str">
        <f t="shared" si="7"/>
        <v/>
      </c>
      <c r="I284" s="15"/>
      <c r="J284" s="138" t="s">
        <v>194</v>
      </c>
      <c r="K284" s="143" t="e">
        <f t="shared" si="8"/>
        <v>#VALUE!</v>
      </c>
      <c r="L284" s="143"/>
      <c r="M284" s="143"/>
      <c r="N284" s="39"/>
      <c r="O284" s="39"/>
      <c r="P284" s="40"/>
      <c r="Q284" s="138" t="s">
        <v>194</v>
      </c>
      <c r="R284" s="143" t="e">
        <f t="shared" si="9"/>
        <v>#VALUE!</v>
      </c>
      <c r="T284" s="143"/>
      <c r="U284" s="39"/>
      <c r="V284" s="40"/>
      <c r="X284" s="138" t="s">
        <v>194</v>
      </c>
      <c r="Y284" s="143" t="e">
        <f t="shared" si="10"/>
        <v>#VALUE!</v>
      </c>
      <c r="AA284" s="15"/>
      <c r="AB284" s="15"/>
      <c r="AC284" s="15"/>
      <c r="AD284" s="15"/>
      <c r="AE284" s="15"/>
      <c r="AF284" s="35"/>
      <c r="AG284" s="36"/>
      <c r="AH284" s="15"/>
      <c r="AI284" s="15"/>
      <c r="AJ284" s="15"/>
    </row>
    <row r="285" spans="1:36" x14ac:dyDescent="0.25">
      <c r="A285" s="3">
        <v>76</v>
      </c>
      <c r="B285" s="104" t="s">
        <v>112</v>
      </c>
      <c r="C285" s="32" t="str">
        <f t="shared" si="5"/>
        <v/>
      </c>
      <c r="D285" s="33" t="str">
        <f t="shared" si="12"/>
        <v/>
      </c>
      <c r="E285" s="26" t="str">
        <f t="shared" si="7"/>
        <v/>
      </c>
      <c r="F285" s="26" t="str">
        <f t="shared" si="7"/>
        <v/>
      </c>
      <c r="G285" s="26" t="str">
        <f t="shared" si="7"/>
        <v/>
      </c>
      <c r="I285" s="15"/>
      <c r="J285" s="141" t="s">
        <v>193</v>
      </c>
      <c r="K285" s="143" t="e">
        <f t="shared" si="8"/>
        <v>#VALUE!</v>
      </c>
      <c r="L285" s="143"/>
      <c r="M285" s="143"/>
      <c r="N285" s="15"/>
      <c r="O285" s="15"/>
      <c r="P285" s="15"/>
      <c r="Q285" s="141" t="s">
        <v>193</v>
      </c>
      <c r="R285" s="143" t="e">
        <f t="shared" si="9"/>
        <v>#VALUE!</v>
      </c>
      <c r="T285" s="143"/>
      <c r="U285" s="15"/>
      <c r="V285" s="15"/>
      <c r="X285" s="141" t="s">
        <v>193</v>
      </c>
      <c r="Y285" s="143" t="e">
        <f t="shared" si="10"/>
        <v>#VALUE!</v>
      </c>
      <c r="AA285" s="15"/>
      <c r="AB285" s="15"/>
      <c r="AC285" s="15"/>
      <c r="AD285" s="15"/>
      <c r="AE285" s="15"/>
      <c r="AF285" s="35"/>
      <c r="AG285" s="36"/>
      <c r="AH285" s="15"/>
      <c r="AI285" s="15"/>
      <c r="AJ285" s="15"/>
    </row>
    <row r="286" spans="1:36" x14ac:dyDescent="0.25">
      <c r="A286" s="3">
        <v>77</v>
      </c>
      <c r="B286" s="104" t="s">
        <v>113</v>
      </c>
      <c r="C286" s="32" t="str">
        <f t="shared" si="5"/>
        <v/>
      </c>
      <c r="D286" s="33" t="str">
        <f t="shared" si="12"/>
        <v/>
      </c>
      <c r="E286" s="26" t="str">
        <f t="shared" si="7"/>
        <v/>
      </c>
      <c r="F286" s="26" t="str">
        <f t="shared" si="7"/>
        <v/>
      </c>
      <c r="G286" s="26" t="str">
        <f t="shared" si="7"/>
        <v/>
      </c>
      <c r="I286" s="15"/>
      <c r="J286" s="15" t="s">
        <v>206</v>
      </c>
      <c r="K286" s="143" t="e">
        <f>+$E216/100</f>
        <v>#VALUE!</v>
      </c>
      <c r="L286" s="143"/>
      <c r="M286" s="143"/>
      <c r="N286" s="15"/>
      <c r="O286" s="15"/>
      <c r="P286" s="15"/>
      <c r="Q286" s="15" t="s">
        <v>206</v>
      </c>
      <c r="R286" s="143" t="e">
        <f>+$F216/100</f>
        <v>#VALUE!</v>
      </c>
      <c r="T286" s="143"/>
      <c r="U286" s="15"/>
      <c r="V286" s="15"/>
      <c r="X286" s="15" t="s">
        <v>206</v>
      </c>
      <c r="Y286" s="143" t="e">
        <f>+$G216/100</f>
        <v>#VALUE!</v>
      </c>
      <c r="AA286" s="15"/>
      <c r="AB286" s="15"/>
      <c r="AC286" s="15"/>
      <c r="AD286" s="15"/>
      <c r="AE286" s="15"/>
      <c r="AF286" s="35"/>
      <c r="AG286" s="36"/>
      <c r="AH286" s="15"/>
      <c r="AI286" s="15"/>
      <c r="AJ286" s="15"/>
    </row>
    <row r="287" spans="1:36" x14ac:dyDescent="0.25">
      <c r="A287" s="3">
        <v>78</v>
      </c>
      <c r="B287" s="104" t="s">
        <v>114</v>
      </c>
      <c r="C287" s="32" t="str">
        <f t="shared" si="5"/>
        <v/>
      </c>
      <c r="D287" s="33" t="str">
        <f t="shared" si="12"/>
        <v/>
      </c>
      <c r="E287" s="26" t="str">
        <f t="shared" si="7"/>
        <v/>
      </c>
      <c r="F287" s="26" t="str">
        <f t="shared" si="7"/>
        <v/>
      </c>
      <c r="G287" s="26" t="str">
        <f t="shared" si="7"/>
        <v/>
      </c>
      <c r="I287" s="15"/>
      <c r="J287" s="15"/>
      <c r="K287" s="15"/>
      <c r="L287" s="15"/>
      <c r="M287" s="15"/>
      <c r="N287" s="15"/>
      <c r="O287" s="15"/>
      <c r="P287" s="15"/>
      <c r="Q287" s="15"/>
      <c r="R287" s="15"/>
      <c r="S287" s="15"/>
      <c r="T287" s="15"/>
      <c r="U287" s="15"/>
      <c r="V287" s="15"/>
      <c r="W287" s="15"/>
      <c r="X287" s="15"/>
      <c r="Y287" s="15"/>
      <c r="Z287" s="15"/>
      <c r="AA287" s="15"/>
      <c r="AB287" s="15"/>
      <c r="AC287" s="15"/>
      <c r="AD287" s="15"/>
      <c r="AE287" s="15"/>
      <c r="AF287" s="35"/>
      <c r="AG287" s="36"/>
      <c r="AH287" s="15"/>
      <c r="AI287" s="15"/>
      <c r="AJ287" s="15"/>
    </row>
    <row r="288" spans="1:36" x14ac:dyDescent="0.25">
      <c r="A288" s="3">
        <v>79</v>
      </c>
      <c r="B288" s="104" t="s">
        <v>115</v>
      </c>
      <c r="C288" s="32" t="str">
        <f t="shared" si="5"/>
        <v/>
      </c>
      <c r="D288" s="33" t="str">
        <f t="shared" si="12"/>
        <v/>
      </c>
      <c r="E288" s="26" t="str">
        <f t="shared" si="7"/>
        <v/>
      </c>
      <c r="F288" s="26" t="str">
        <f t="shared" si="7"/>
        <v/>
      </c>
      <c r="G288" s="26" t="str">
        <f t="shared" si="7"/>
        <v/>
      </c>
      <c r="I288" s="15"/>
      <c r="O288" s="15"/>
      <c r="P288" s="15"/>
      <c r="Q288" s="15"/>
      <c r="R288" s="15"/>
      <c r="S288" s="15"/>
      <c r="T288" s="15"/>
      <c r="U288" s="15"/>
      <c r="V288" s="15"/>
      <c r="W288" s="15"/>
      <c r="X288" s="15"/>
      <c r="Y288" s="15"/>
      <c r="Z288" s="15"/>
      <c r="AA288" s="15"/>
      <c r="AB288" s="15"/>
      <c r="AC288" s="15"/>
      <c r="AD288" s="15"/>
      <c r="AE288" s="15"/>
      <c r="AF288" s="35"/>
      <c r="AG288" s="36"/>
      <c r="AH288" s="15"/>
      <c r="AI288" s="15"/>
      <c r="AJ288" s="15"/>
    </row>
    <row r="289" spans="1:36" x14ac:dyDescent="0.25">
      <c r="A289" s="3">
        <v>80</v>
      </c>
      <c r="B289" s="104" t="s">
        <v>116</v>
      </c>
      <c r="C289" s="32" t="str">
        <f t="shared" si="5"/>
        <v/>
      </c>
      <c r="D289" s="33" t="str">
        <f t="shared" si="12"/>
        <v/>
      </c>
      <c r="E289" s="26" t="str">
        <f t="shared" si="7"/>
        <v/>
      </c>
      <c r="F289" s="26" t="str">
        <f t="shared" si="7"/>
        <v/>
      </c>
      <c r="G289" s="26" t="str">
        <f t="shared" si="7"/>
        <v/>
      </c>
      <c r="T289" s="15"/>
      <c r="U289" s="15"/>
      <c r="V289" s="15"/>
      <c r="W289" s="15"/>
      <c r="X289" s="15"/>
      <c r="Y289" s="15"/>
      <c r="Z289" s="15"/>
      <c r="AA289" s="15"/>
      <c r="AB289" s="15"/>
      <c r="AC289" s="15"/>
      <c r="AD289" s="15"/>
      <c r="AE289" s="15"/>
      <c r="AF289" s="35"/>
      <c r="AG289" s="36"/>
      <c r="AH289" s="15"/>
      <c r="AI289" s="15"/>
      <c r="AJ289" s="15"/>
    </row>
    <row r="290" spans="1:36" x14ac:dyDescent="0.25">
      <c r="A290" s="3">
        <v>81</v>
      </c>
      <c r="B290" s="104" t="s">
        <v>117</v>
      </c>
      <c r="C290" s="32" t="str">
        <f t="shared" si="5"/>
        <v/>
      </c>
      <c r="D290" s="33" t="str">
        <f t="shared" si="12"/>
        <v/>
      </c>
      <c r="E290" s="26" t="str">
        <f t="shared" si="7"/>
        <v/>
      </c>
      <c r="F290" s="26" t="str">
        <f t="shared" si="7"/>
        <v/>
      </c>
      <c r="G290" s="26" t="str">
        <f t="shared" si="7"/>
        <v/>
      </c>
      <c r="W290" s="15"/>
      <c r="X290" s="15"/>
      <c r="Y290" s="15"/>
      <c r="Z290" s="15"/>
      <c r="AA290" s="15"/>
      <c r="AB290" s="15"/>
      <c r="AC290" s="15"/>
      <c r="AD290" s="15"/>
      <c r="AE290" s="15"/>
      <c r="AF290" s="35"/>
      <c r="AG290" s="36"/>
      <c r="AH290" s="15"/>
      <c r="AI290" s="15"/>
      <c r="AJ290" s="15"/>
    </row>
    <row r="291" spans="1:36" x14ac:dyDescent="0.25">
      <c r="A291" s="3">
        <v>82</v>
      </c>
      <c r="B291" s="104" t="s">
        <v>118</v>
      </c>
      <c r="C291" s="32" t="str">
        <f t="shared" si="5"/>
        <v/>
      </c>
      <c r="D291" s="33" t="str">
        <f t="shared" si="12"/>
        <v/>
      </c>
      <c r="E291" s="26" t="str">
        <f t="shared" si="7"/>
        <v/>
      </c>
      <c r="F291" s="26" t="str">
        <f t="shared" si="7"/>
        <v/>
      </c>
      <c r="G291" s="26" t="str">
        <f t="shared" si="7"/>
        <v/>
      </c>
      <c r="W291" s="15"/>
      <c r="X291" s="15"/>
      <c r="Y291" s="15"/>
      <c r="Z291" s="15"/>
      <c r="AA291" s="15"/>
      <c r="AB291" s="15"/>
      <c r="AC291" s="15"/>
      <c r="AD291" s="15"/>
      <c r="AE291" s="15"/>
      <c r="AF291" s="35"/>
      <c r="AG291" s="36"/>
      <c r="AH291" s="15"/>
      <c r="AI291" s="15"/>
      <c r="AJ291" s="15"/>
    </row>
    <row r="292" spans="1:36" x14ac:dyDescent="0.25">
      <c r="A292" s="3">
        <v>83</v>
      </c>
      <c r="B292" s="104" t="s">
        <v>119</v>
      </c>
      <c r="C292" s="32" t="str">
        <f t="shared" si="5"/>
        <v/>
      </c>
      <c r="D292" s="33" t="str">
        <f t="shared" si="12"/>
        <v/>
      </c>
      <c r="E292" s="26" t="str">
        <f t="shared" si="7"/>
        <v/>
      </c>
      <c r="F292" s="26" t="str">
        <f t="shared" si="7"/>
        <v/>
      </c>
      <c r="G292" s="26" t="str">
        <f t="shared" si="7"/>
        <v/>
      </c>
      <c r="W292" s="15"/>
      <c r="X292" s="15"/>
      <c r="Y292" s="15"/>
      <c r="Z292" s="15"/>
      <c r="AA292" s="15"/>
      <c r="AB292" s="15"/>
      <c r="AC292" s="15"/>
      <c r="AD292" s="15"/>
      <c r="AE292" s="15"/>
      <c r="AF292" s="35"/>
      <c r="AG292" s="36"/>
      <c r="AH292" s="15"/>
      <c r="AI292" s="15"/>
      <c r="AJ292" s="15"/>
    </row>
    <row r="293" spans="1:36" x14ac:dyDescent="0.25">
      <c r="A293" s="3">
        <v>84</v>
      </c>
      <c r="B293" s="104" t="s">
        <v>120</v>
      </c>
      <c r="C293" s="32" t="str">
        <f t="shared" si="5"/>
        <v/>
      </c>
      <c r="D293" s="33" t="str">
        <f t="shared" si="12"/>
        <v/>
      </c>
      <c r="E293" s="26" t="str">
        <f t="shared" si="7"/>
        <v/>
      </c>
      <c r="F293" s="26" t="str">
        <f t="shared" si="7"/>
        <v/>
      </c>
      <c r="G293" s="26" t="str">
        <f t="shared" si="7"/>
        <v/>
      </c>
      <c r="W293" s="15"/>
      <c r="X293" s="15"/>
      <c r="Y293" s="15"/>
      <c r="Z293" s="15"/>
      <c r="AA293" s="15"/>
      <c r="AB293" s="15"/>
      <c r="AC293" s="15"/>
      <c r="AD293" s="15"/>
      <c r="AE293" s="15"/>
      <c r="AF293" s="35"/>
      <c r="AG293" s="36"/>
      <c r="AH293" s="15"/>
      <c r="AI293" s="15"/>
      <c r="AJ293" s="15"/>
    </row>
    <row r="294" spans="1:36" x14ac:dyDescent="0.25">
      <c r="A294" s="3">
        <v>85</v>
      </c>
      <c r="B294" s="104" t="s">
        <v>121</v>
      </c>
      <c r="C294" s="32" t="str">
        <f t="shared" si="5"/>
        <v/>
      </c>
      <c r="D294" s="33" t="str">
        <f t="shared" si="12"/>
        <v/>
      </c>
      <c r="E294" s="26" t="str">
        <f t="shared" si="7"/>
        <v/>
      </c>
      <c r="F294" s="26" t="str">
        <f t="shared" si="7"/>
        <v/>
      </c>
      <c r="G294" s="26" t="str">
        <f t="shared" si="7"/>
        <v/>
      </c>
      <c r="W294" s="15"/>
      <c r="X294" s="15"/>
      <c r="Y294" s="15"/>
      <c r="Z294" s="15"/>
      <c r="AA294" s="15"/>
      <c r="AB294" s="15"/>
      <c r="AC294" s="15"/>
      <c r="AD294" s="15"/>
      <c r="AE294" s="15"/>
      <c r="AF294" s="35"/>
      <c r="AG294" s="36"/>
      <c r="AH294" s="15"/>
      <c r="AI294" s="15"/>
      <c r="AJ294" s="15"/>
    </row>
    <row r="295" spans="1:36" x14ac:dyDescent="0.25">
      <c r="A295" s="3">
        <v>86</v>
      </c>
      <c r="B295" s="104" t="s">
        <v>122</v>
      </c>
      <c r="C295" s="32" t="str">
        <f t="shared" si="5"/>
        <v/>
      </c>
      <c r="D295" s="33" t="str">
        <f t="shared" si="12"/>
        <v/>
      </c>
      <c r="E295" s="26" t="str">
        <f t="shared" si="7"/>
        <v/>
      </c>
      <c r="F295" s="26" t="str">
        <f t="shared" si="7"/>
        <v/>
      </c>
      <c r="G295" s="26" t="str">
        <f t="shared" si="7"/>
        <v/>
      </c>
      <c r="W295" s="15"/>
      <c r="X295" s="15"/>
      <c r="Y295" s="15"/>
      <c r="Z295" s="15"/>
      <c r="AA295" s="15"/>
      <c r="AB295" s="15"/>
      <c r="AC295" s="15"/>
      <c r="AD295" s="15"/>
      <c r="AE295" s="15"/>
      <c r="AF295" s="35"/>
      <c r="AG295" s="36"/>
      <c r="AH295" s="15"/>
      <c r="AI295" s="15"/>
      <c r="AJ295" s="15"/>
    </row>
    <row r="296" spans="1:36" x14ac:dyDescent="0.25">
      <c r="A296" s="3">
        <v>87</v>
      </c>
      <c r="B296" s="104" t="s">
        <v>123</v>
      </c>
      <c r="C296" s="32" t="str">
        <f t="shared" si="5"/>
        <v/>
      </c>
      <c r="D296" s="33" t="str">
        <f t="shared" si="12"/>
        <v/>
      </c>
      <c r="E296" s="26" t="str">
        <f t="shared" si="7"/>
        <v/>
      </c>
      <c r="F296" s="26" t="str">
        <f t="shared" si="7"/>
        <v/>
      </c>
      <c r="G296" s="26" t="str">
        <f t="shared" si="7"/>
        <v/>
      </c>
      <c r="T296" s="15"/>
      <c r="U296" s="15"/>
      <c r="V296" s="15"/>
      <c r="W296" s="15"/>
      <c r="X296" s="15"/>
      <c r="Y296" s="15"/>
      <c r="Z296" s="15"/>
      <c r="AA296" s="15"/>
      <c r="AB296" s="15"/>
      <c r="AC296" s="15"/>
      <c r="AD296" s="15"/>
      <c r="AE296" s="15"/>
      <c r="AF296" s="35"/>
      <c r="AG296" s="36"/>
      <c r="AH296" s="15"/>
      <c r="AI296" s="15"/>
      <c r="AJ296" s="15"/>
    </row>
    <row r="297" spans="1:36" x14ac:dyDescent="0.25">
      <c r="A297" s="3">
        <v>88</v>
      </c>
      <c r="B297" s="104" t="s">
        <v>124</v>
      </c>
      <c r="C297" s="32" t="str">
        <f t="shared" si="5"/>
        <v/>
      </c>
      <c r="D297" s="33" t="str">
        <f t="shared" si="12"/>
        <v/>
      </c>
      <c r="E297" s="26" t="str">
        <f t="shared" si="7"/>
        <v/>
      </c>
      <c r="F297" s="26" t="str">
        <f t="shared" si="7"/>
        <v/>
      </c>
      <c r="G297" s="26" t="str">
        <f t="shared" si="7"/>
        <v/>
      </c>
      <c r="I297" s="15"/>
      <c r="J297" s="15"/>
      <c r="K297" s="15"/>
      <c r="L297" s="15"/>
      <c r="M297" s="15"/>
      <c r="N297" s="15"/>
      <c r="O297" s="15"/>
      <c r="P297" s="15"/>
      <c r="Q297" s="15"/>
      <c r="R297" s="15"/>
      <c r="S297" s="15"/>
      <c r="T297" s="15"/>
      <c r="U297" s="15"/>
      <c r="V297" s="15"/>
      <c r="W297" s="15"/>
      <c r="X297" s="15"/>
      <c r="Y297" s="15"/>
      <c r="Z297" s="15"/>
      <c r="AA297" s="15"/>
      <c r="AB297" s="15"/>
      <c r="AC297" s="15"/>
      <c r="AD297" s="15"/>
      <c r="AE297" s="15"/>
      <c r="AF297" s="35"/>
      <c r="AG297" s="36"/>
      <c r="AH297" s="15"/>
      <c r="AI297" s="15"/>
      <c r="AJ297" s="15"/>
    </row>
    <row r="298" spans="1:36" x14ac:dyDescent="0.25">
      <c r="A298" s="3">
        <v>89</v>
      </c>
      <c r="B298" s="104" t="s">
        <v>125</v>
      </c>
      <c r="C298" s="32" t="str">
        <f t="shared" si="5"/>
        <v/>
      </c>
      <c r="D298" s="33" t="str">
        <f t="shared" si="12"/>
        <v/>
      </c>
      <c r="E298" s="26" t="str">
        <f t="shared" si="7"/>
        <v/>
      </c>
      <c r="F298" s="26" t="str">
        <f t="shared" si="7"/>
        <v/>
      </c>
      <c r="G298" s="26" t="str">
        <f t="shared" si="7"/>
        <v/>
      </c>
      <c r="I298" s="159"/>
      <c r="J298" s="159"/>
      <c r="K298" s="159"/>
      <c r="L298" s="159"/>
      <c r="M298" s="159"/>
      <c r="N298" s="159"/>
      <c r="O298" s="159"/>
      <c r="P298" s="159"/>
      <c r="Q298" s="159"/>
      <c r="R298" s="159"/>
      <c r="S298" s="159"/>
      <c r="T298" s="159"/>
      <c r="U298" s="159"/>
      <c r="V298" s="159"/>
      <c r="W298" s="159"/>
      <c r="X298" s="159"/>
      <c r="Y298" s="159"/>
      <c r="Z298" s="159"/>
      <c r="AF298" s="13"/>
      <c r="AG298" s="14"/>
    </row>
    <row r="299" spans="1:36" x14ac:dyDescent="0.25">
      <c r="A299" s="3">
        <v>90</v>
      </c>
      <c r="B299" s="104" t="s">
        <v>126</v>
      </c>
      <c r="C299" s="32" t="str">
        <f t="shared" si="5"/>
        <v/>
      </c>
      <c r="D299" s="33" t="str">
        <f t="shared" si="12"/>
        <v/>
      </c>
      <c r="E299" s="26" t="str">
        <f t="shared" si="7"/>
        <v/>
      </c>
      <c r="F299" s="26" t="str">
        <f t="shared" si="7"/>
        <v/>
      </c>
      <c r="G299" s="26" t="str">
        <f t="shared" si="7"/>
        <v/>
      </c>
      <c r="I299" s="160" t="str">
        <f>CONCATENATE("COMPOSIZIONE DELLE IMPRESE FEMMINILI PER SETTORE - (aggregrazioni)",D260)</f>
        <v>COMPOSIZIONE DELLE IMPRESE FEMMINILI PER SETTORE - (aggregrazioni)</v>
      </c>
      <c r="J299" s="161">
        <f>+$E$210</f>
        <v>0</v>
      </c>
      <c r="K299" s="161" t="str">
        <f>+$F$210</f>
        <v/>
      </c>
      <c r="L299" s="161" t="str">
        <f>+$G$210</f>
        <v/>
      </c>
      <c r="M299" s="39"/>
      <c r="N299" s="159"/>
      <c r="O299" s="39"/>
      <c r="P299" s="39"/>
      <c r="Q299" s="160" t="str">
        <f>CONCATENATE("COMPOSIZIONE DELLE IMPRESE NON FEMMINILI PER SETTORE - (aggregrazioni) ",D306)</f>
        <v xml:space="preserve">COMPOSIZIONE DELLE IMPRESE NON FEMMINILI PER SETTORE - (aggregrazioni) </v>
      </c>
      <c r="R299" s="161">
        <f>+$E$210</f>
        <v>0</v>
      </c>
      <c r="S299" s="161" t="str">
        <f>+$F$210</f>
        <v/>
      </c>
      <c r="T299" s="161" t="str">
        <f>+$G$210</f>
        <v/>
      </c>
      <c r="U299" s="165"/>
      <c r="V299" s="160" t="str">
        <f>CONCATENATE("COMPOSIZIONE DELLE IMPRESE (TOTALI) PER SETTORE - (aggregrazioni) ",D330)</f>
        <v xml:space="preserve">COMPOSIZIONE DELLE IMPRESE (TOTALI) PER SETTORE - (aggregrazioni) </v>
      </c>
      <c r="W299" s="161">
        <f>+$E$210</f>
        <v>0</v>
      </c>
      <c r="X299" s="161" t="str">
        <f>+$F$210</f>
        <v/>
      </c>
      <c r="Y299" s="161" t="str">
        <f>+$G$210</f>
        <v/>
      </c>
      <c r="Z299" s="165"/>
      <c r="AF299" s="13"/>
      <c r="AG299" s="14"/>
    </row>
    <row r="300" spans="1:36" x14ac:dyDescent="0.25">
      <c r="A300" s="3">
        <v>91</v>
      </c>
      <c r="B300" s="104" t="s">
        <v>127</v>
      </c>
      <c r="C300" s="32" t="str">
        <f t="shared" si="5"/>
        <v/>
      </c>
      <c r="D300" s="33" t="str">
        <f t="shared" si="12"/>
        <v/>
      </c>
      <c r="E300" s="26" t="str">
        <f t="shared" si="7"/>
        <v/>
      </c>
      <c r="F300" s="26" t="str">
        <f t="shared" si="7"/>
        <v/>
      </c>
      <c r="G300" s="26" t="str">
        <f t="shared" si="7"/>
        <v/>
      </c>
      <c r="I300" s="160" t="s">
        <v>175</v>
      </c>
      <c r="J300" s="162" t="e">
        <f>+(E260/E$282)</f>
        <v>#VALUE!</v>
      </c>
      <c r="K300" s="162" t="e">
        <f>+(F260/F$282)</f>
        <v>#VALUE!</v>
      </c>
      <c r="L300" s="162" t="e">
        <f>+(G260/G$282)</f>
        <v>#VALUE!</v>
      </c>
      <c r="M300" s="163"/>
      <c r="N300" s="159"/>
      <c r="O300" s="159"/>
      <c r="P300" s="159"/>
      <c r="Q300" s="160" t="s">
        <v>175</v>
      </c>
      <c r="R300" s="162" t="e">
        <f>+(E284/E$306)</f>
        <v>#VALUE!</v>
      </c>
      <c r="S300" s="162" t="e">
        <f t="shared" ref="S300:T300" si="13">+(F284/F$306)</f>
        <v>#VALUE!</v>
      </c>
      <c r="T300" s="162" t="e">
        <f t="shared" si="13"/>
        <v>#VALUE!</v>
      </c>
      <c r="U300" s="165"/>
      <c r="V300" s="160" t="s">
        <v>175</v>
      </c>
      <c r="W300" s="162" t="e">
        <f>+E308/E$330</f>
        <v>#VALUE!</v>
      </c>
      <c r="X300" s="162" t="e">
        <f t="shared" ref="X300:Y300" si="14">+F308/F$330</f>
        <v>#VALUE!</v>
      </c>
      <c r="Y300" s="162" t="e">
        <f t="shared" si="14"/>
        <v>#VALUE!</v>
      </c>
      <c r="Z300" s="165"/>
      <c r="AF300" s="13"/>
      <c r="AG300" s="14"/>
    </row>
    <row r="301" spans="1:36" x14ac:dyDescent="0.25">
      <c r="A301" s="3">
        <v>92</v>
      </c>
      <c r="B301" s="104" t="s">
        <v>128</v>
      </c>
      <c r="C301" s="32" t="str">
        <f t="shared" si="5"/>
        <v/>
      </c>
      <c r="D301" s="33" t="str">
        <f t="shared" si="12"/>
        <v/>
      </c>
      <c r="E301" s="26" t="str">
        <f t="shared" si="7"/>
        <v/>
      </c>
      <c r="F301" s="26" t="str">
        <f t="shared" si="7"/>
        <v/>
      </c>
      <c r="G301" s="26" t="str">
        <f t="shared" si="7"/>
        <v/>
      </c>
      <c r="I301" s="160" t="s">
        <v>176</v>
      </c>
      <c r="J301" s="162" t="e">
        <f>+((E261+E262+E263+E264)/E$282)</f>
        <v>#VALUE!</v>
      </c>
      <c r="K301" s="162" t="e">
        <f>+((F261+F262+F263+F264)/F$282)</f>
        <v>#VALUE!</v>
      </c>
      <c r="L301" s="162" t="e">
        <f>+((G261+G262+G263+G264)/G$282)</f>
        <v>#VALUE!</v>
      </c>
      <c r="M301" s="163"/>
      <c r="N301" s="159"/>
      <c r="O301" s="159"/>
      <c r="P301" s="159"/>
      <c r="Q301" s="160" t="s">
        <v>176</v>
      </c>
      <c r="R301" s="162" t="e">
        <f>+((E285+E286+E287+E288)/E$306)</f>
        <v>#VALUE!</v>
      </c>
      <c r="S301" s="162" t="e">
        <f t="shared" ref="S301:T301" si="15">+((F285+F286+F287+F288)/F$306)</f>
        <v>#VALUE!</v>
      </c>
      <c r="T301" s="162" t="e">
        <f t="shared" si="15"/>
        <v>#VALUE!</v>
      </c>
      <c r="U301" s="165"/>
      <c r="V301" s="160" t="s">
        <v>176</v>
      </c>
      <c r="W301" s="162" t="e">
        <f>+(E309+E310+E311+E312)/E$330</f>
        <v>#VALUE!</v>
      </c>
      <c r="X301" s="162" t="e">
        <f t="shared" ref="X301:Y301" si="16">+(F309+F310+F311+F312)/F$330</f>
        <v>#VALUE!</v>
      </c>
      <c r="Y301" s="162" t="e">
        <f t="shared" si="16"/>
        <v>#VALUE!</v>
      </c>
      <c r="Z301" s="165"/>
      <c r="AF301" s="13"/>
      <c r="AG301" s="14"/>
    </row>
    <row r="302" spans="1:36" x14ac:dyDescent="0.25">
      <c r="A302" s="3">
        <v>93</v>
      </c>
      <c r="B302" s="104" t="s">
        <v>129</v>
      </c>
      <c r="C302" s="32" t="str">
        <f t="shared" ref="C302:C365" si="17">IF(E$210="","",HLOOKUP(C$210,$B$3:$AG$204,$A302,0))</f>
        <v/>
      </c>
      <c r="D302" s="33" t="str">
        <f t="shared" si="12"/>
        <v/>
      </c>
      <c r="E302" s="26" t="str">
        <f t="shared" si="7"/>
        <v/>
      </c>
      <c r="F302" s="26" t="str">
        <f t="shared" si="7"/>
        <v/>
      </c>
      <c r="G302" s="26" t="str">
        <f t="shared" si="7"/>
        <v/>
      </c>
      <c r="I302" s="160" t="s">
        <v>43</v>
      </c>
      <c r="J302" s="162" t="e">
        <f>+(E265/E$282)</f>
        <v>#VALUE!</v>
      </c>
      <c r="K302" s="162" t="e">
        <f>+(F265/F$282)</f>
        <v>#VALUE!</v>
      </c>
      <c r="L302" s="162" t="e">
        <f>+(G265/G$282)</f>
        <v>#VALUE!</v>
      </c>
      <c r="M302" s="163"/>
      <c r="N302" s="159"/>
      <c r="O302" s="159"/>
      <c r="P302" s="159"/>
      <c r="Q302" s="160" t="s">
        <v>43</v>
      </c>
      <c r="R302" s="162" t="e">
        <f>+(E289/E$306)</f>
        <v>#VALUE!</v>
      </c>
      <c r="S302" s="162" t="e">
        <f t="shared" ref="S302:T302" si="18">+(F289/F$306)</f>
        <v>#VALUE!</v>
      </c>
      <c r="T302" s="162" t="e">
        <f t="shared" si="18"/>
        <v>#VALUE!</v>
      </c>
      <c r="U302" s="165"/>
      <c r="V302" s="160" t="s">
        <v>43</v>
      </c>
      <c r="W302" s="162" t="e">
        <f>+E313/E$330</f>
        <v>#VALUE!</v>
      </c>
      <c r="X302" s="162" t="e">
        <f t="shared" ref="X302:Y302" si="19">+F313/F$330</f>
        <v>#VALUE!</v>
      </c>
      <c r="Y302" s="162" t="e">
        <f t="shared" si="19"/>
        <v>#VALUE!</v>
      </c>
      <c r="Z302" s="165"/>
      <c r="AF302" s="13"/>
      <c r="AG302" s="14"/>
    </row>
    <row r="303" spans="1:36" x14ac:dyDescent="0.25">
      <c r="A303" s="3">
        <v>94</v>
      </c>
      <c r="B303" s="104" t="s">
        <v>130</v>
      </c>
      <c r="C303" s="32" t="str">
        <f t="shared" si="17"/>
        <v/>
      </c>
      <c r="D303" s="33" t="str">
        <f t="shared" si="12"/>
        <v/>
      </c>
      <c r="E303" s="26" t="str">
        <f t="shared" si="7"/>
        <v/>
      </c>
      <c r="F303" s="26" t="str">
        <f t="shared" si="7"/>
        <v/>
      </c>
      <c r="G303" s="26" t="str">
        <f t="shared" si="7"/>
        <v/>
      </c>
      <c r="I303" s="160" t="s">
        <v>177</v>
      </c>
      <c r="J303" s="162" t="e">
        <f>+((E266+E268)/E$282)</f>
        <v>#VALUE!</v>
      </c>
      <c r="K303" s="162" t="e">
        <f>+((F266+F268)/F$282)</f>
        <v>#VALUE!</v>
      </c>
      <c r="L303" s="162" t="e">
        <f>+((G266+G268)/G$282)</f>
        <v>#VALUE!</v>
      </c>
      <c r="M303" s="163"/>
      <c r="N303" s="159"/>
      <c r="O303" s="159"/>
      <c r="P303" s="159"/>
      <c r="Q303" s="160" t="s">
        <v>177</v>
      </c>
      <c r="R303" s="162" t="e">
        <f>+((E290+E292)/E$306)</f>
        <v>#VALUE!</v>
      </c>
      <c r="S303" s="162" t="e">
        <f t="shared" ref="S303:T303" si="20">+((F290+F292)/F$306)</f>
        <v>#VALUE!</v>
      </c>
      <c r="T303" s="162" t="e">
        <f t="shared" si="20"/>
        <v>#VALUE!</v>
      </c>
      <c r="U303" s="165"/>
      <c r="V303" s="160" t="s">
        <v>177</v>
      </c>
      <c r="W303" s="162" t="e">
        <f>(E314+E316)/E$330</f>
        <v>#VALUE!</v>
      </c>
      <c r="X303" s="162" t="e">
        <f t="shared" ref="X303:Y303" si="21">(F314+F316)/F$330</f>
        <v>#VALUE!</v>
      </c>
      <c r="Y303" s="162" t="e">
        <f t="shared" si="21"/>
        <v>#VALUE!</v>
      </c>
      <c r="Z303" s="165"/>
      <c r="AF303" s="13"/>
      <c r="AG303" s="14"/>
    </row>
    <row r="304" spans="1:36" x14ac:dyDescent="0.25">
      <c r="A304" s="3">
        <v>95</v>
      </c>
      <c r="B304" s="104" t="s">
        <v>170</v>
      </c>
      <c r="C304" s="32" t="str">
        <f t="shared" si="17"/>
        <v/>
      </c>
      <c r="D304" s="33" t="str">
        <f t="shared" si="12"/>
        <v/>
      </c>
      <c r="E304" s="26" t="str">
        <f t="shared" si="7"/>
        <v/>
      </c>
      <c r="F304" s="26" t="str">
        <f t="shared" si="7"/>
        <v/>
      </c>
      <c r="G304" s="26" t="str">
        <f t="shared" si="7"/>
        <v/>
      </c>
      <c r="I304" s="160" t="s">
        <v>178</v>
      </c>
      <c r="J304" s="162" t="e">
        <f>+(SUM(E269:E280,E267))/E$282</f>
        <v>#VALUE!</v>
      </c>
      <c r="K304" s="162" t="e">
        <f>+(SUM(F269:F280,F267))/F$282</f>
        <v>#VALUE!</v>
      </c>
      <c r="L304" s="162" t="e">
        <f>+(SUM(G269:G280,G267))/G$282</f>
        <v>#VALUE!</v>
      </c>
      <c r="M304" s="163"/>
      <c r="N304" s="159"/>
      <c r="O304" s="159"/>
      <c r="P304" s="159"/>
      <c r="Q304" s="160" t="s">
        <v>178</v>
      </c>
      <c r="R304" s="162" t="e">
        <f>+((E291+E293+E294+E295+E296+E297+E298+E299+E300+E301+E302+E303+E304)/E$306)</f>
        <v>#VALUE!</v>
      </c>
      <c r="S304" s="162" t="e">
        <f t="shared" ref="S304:T304" si="22">+((F291+F293+F294+F295+F296+F297+F298+F299+F300+F301+F302+F303+F304)/F$306)</f>
        <v>#VALUE!</v>
      </c>
      <c r="T304" s="162" t="e">
        <f t="shared" si="22"/>
        <v>#VALUE!</v>
      </c>
      <c r="U304" s="165"/>
      <c r="V304" s="160" t="s">
        <v>178</v>
      </c>
      <c r="W304" s="162" t="e">
        <f>(E315+E317+E318+E319+E320+E321+E322+E323+E324+E325+E326+E327+E328)/E$330</f>
        <v>#VALUE!</v>
      </c>
      <c r="X304" s="162" t="e">
        <f t="shared" ref="X304:Y304" si="23">(F315+F317+F318+F319+F320+F321+F322+F323+F324+F325+F326+F327+F328)/F$330</f>
        <v>#VALUE!</v>
      </c>
      <c r="Y304" s="162" t="e">
        <f t="shared" si="23"/>
        <v>#VALUE!</v>
      </c>
      <c r="Z304" s="165"/>
      <c r="AF304" s="13"/>
      <c r="AG304" s="14"/>
    </row>
    <row r="305" spans="1:36" x14ac:dyDescent="0.25">
      <c r="A305" s="3">
        <v>96</v>
      </c>
      <c r="B305" s="104" t="s">
        <v>132</v>
      </c>
      <c r="C305" s="32" t="str">
        <f t="shared" si="17"/>
        <v/>
      </c>
      <c r="D305" s="33" t="str">
        <f t="shared" si="12"/>
        <v/>
      </c>
      <c r="E305" s="26" t="str">
        <f t="shared" si="7"/>
        <v/>
      </c>
      <c r="F305" s="26" t="str">
        <f t="shared" si="7"/>
        <v/>
      </c>
      <c r="G305" s="26" t="str">
        <f t="shared" si="7"/>
        <v/>
      </c>
      <c r="I305" s="160" t="s">
        <v>174</v>
      </c>
      <c r="J305" s="162" t="e">
        <f>+(E281/E$282)</f>
        <v>#VALUE!</v>
      </c>
      <c r="K305" s="162" t="e">
        <f>+(F281/F$282)</f>
        <v>#VALUE!</v>
      </c>
      <c r="L305" s="162" t="e">
        <f>+(G281/G$282)</f>
        <v>#VALUE!</v>
      </c>
      <c r="M305" s="163"/>
      <c r="N305" s="159"/>
      <c r="O305" s="159"/>
      <c r="P305" s="159"/>
      <c r="Q305" s="160" t="s">
        <v>174</v>
      </c>
      <c r="R305" s="162" t="e">
        <f>+(E305/E$306)</f>
        <v>#VALUE!</v>
      </c>
      <c r="S305" s="162" t="e">
        <f t="shared" ref="S305:T305" si="24">+(F305/F$306)</f>
        <v>#VALUE!</v>
      </c>
      <c r="T305" s="162" t="e">
        <f t="shared" si="24"/>
        <v>#VALUE!</v>
      </c>
      <c r="U305" s="165"/>
      <c r="V305" s="160" t="s">
        <v>174</v>
      </c>
      <c r="W305" s="162" t="e">
        <f>+E329/E$330</f>
        <v>#VALUE!</v>
      </c>
      <c r="X305" s="162" t="e">
        <f t="shared" ref="X305:Y305" si="25">+F329/F$330</f>
        <v>#VALUE!</v>
      </c>
      <c r="Y305" s="162" t="e">
        <f t="shared" si="25"/>
        <v>#VALUE!</v>
      </c>
      <c r="Z305" s="165"/>
      <c r="AF305" s="13"/>
      <c r="AG305" s="14"/>
    </row>
    <row r="306" spans="1:36" x14ac:dyDescent="0.25">
      <c r="A306" s="3">
        <v>97</v>
      </c>
      <c r="B306" s="109" t="s">
        <v>86</v>
      </c>
      <c r="C306" s="117" t="str">
        <f t="shared" si="17"/>
        <v/>
      </c>
      <c r="D306" s="118" t="str">
        <f t="shared" si="12"/>
        <v/>
      </c>
      <c r="E306" s="119" t="str">
        <f t="shared" si="7"/>
        <v/>
      </c>
      <c r="F306" s="119" t="str">
        <f t="shared" si="7"/>
        <v/>
      </c>
      <c r="G306" s="119" t="str">
        <f t="shared" si="7"/>
        <v/>
      </c>
      <c r="I306" s="160"/>
      <c r="J306" s="164" t="e">
        <f>SUM(J300:J305)</f>
        <v>#VALUE!</v>
      </c>
      <c r="K306" s="164" t="e">
        <f t="shared" ref="K306:L306" si="26">SUM(K300:K305)</f>
        <v>#VALUE!</v>
      </c>
      <c r="L306" s="164" t="e">
        <f t="shared" si="26"/>
        <v>#VALUE!</v>
      </c>
      <c r="M306" s="39"/>
      <c r="N306" s="159"/>
      <c r="O306" s="159"/>
      <c r="P306" s="159"/>
      <c r="Q306" s="160"/>
      <c r="R306" s="164" t="e">
        <f>SUM(R300:R305)</f>
        <v>#VALUE!</v>
      </c>
      <c r="S306" s="164" t="e">
        <f t="shared" ref="S306:T306" si="27">SUM(S300:S305)</f>
        <v>#VALUE!</v>
      </c>
      <c r="T306" s="164" t="e">
        <f t="shared" si="27"/>
        <v>#VALUE!</v>
      </c>
      <c r="U306" s="165"/>
      <c r="V306" s="160"/>
      <c r="W306" s="164" t="e">
        <f>SUM(W300:W305)</f>
        <v>#VALUE!</v>
      </c>
      <c r="X306" s="164" t="e">
        <f t="shared" ref="X306" si="28">SUM(X300:X305)</f>
        <v>#VALUE!</v>
      </c>
      <c r="Y306" s="164" t="e">
        <f t="shared" ref="Y306" si="29">SUM(Y300:Y305)</f>
        <v>#VALUE!</v>
      </c>
      <c r="Z306" s="165"/>
      <c r="AF306" s="13"/>
      <c r="AG306" s="14"/>
    </row>
    <row r="307" spans="1:36" x14ac:dyDescent="0.25">
      <c r="A307" s="3">
        <v>98</v>
      </c>
      <c r="B307" s="112"/>
      <c r="C307" s="116"/>
      <c r="D307" s="116"/>
      <c r="E307" s="120"/>
      <c r="F307" s="120"/>
      <c r="G307" s="120"/>
      <c r="I307" s="159"/>
      <c r="J307" s="159"/>
      <c r="K307" s="159"/>
      <c r="L307" s="159"/>
      <c r="M307" s="159"/>
      <c r="N307" s="159"/>
      <c r="O307" s="159"/>
      <c r="P307" s="159"/>
      <c r="Q307" s="159"/>
      <c r="R307" s="159"/>
      <c r="S307" s="159"/>
      <c r="T307" s="39"/>
      <c r="U307" s="166"/>
      <c r="V307" s="166"/>
      <c r="W307" s="166"/>
      <c r="X307" s="166"/>
      <c r="Y307" s="166"/>
      <c r="Z307" s="166"/>
      <c r="AA307" s="15"/>
      <c r="AB307" s="15"/>
      <c r="AC307" s="15"/>
      <c r="AD307" s="15"/>
      <c r="AE307" s="15"/>
      <c r="AF307" s="35"/>
      <c r="AG307" s="36"/>
      <c r="AH307" s="15"/>
      <c r="AI307" s="15"/>
      <c r="AJ307" s="15"/>
    </row>
    <row r="308" spans="1:36" x14ac:dyDescent="0.25">
      <c r="A308" s="3">
        <v>99</v>
      </c>
      <c r="B308" s="104" t="s">
        <v>133</v>
      </c>
      <c r="C308" s="32" t="str">
        <f t="shared" si="17"/>
        <v/>
      </c>
      <c r="D308" s="33" t="str">
        <f t="shared" si="12"/>
        <v/>
      </c>
      <c r="E308" s="26" t="str">
        <f t="shared" si="7"/>
        <v/>
      </c>
      <c r="F308" s="26" t="str">
        <f t="shared" si="7"/>
        <v/>
      </c>
      <c r="G308" s="26" t="str">
        <f t="shared" si="7"/>
        <v/>
      </c>
      <c r="I308" s="159"/>
      <c r="J308" s="159"/>
      <c r="K308" s="159"/>
      <c r="L308" s="159"/>
      <c r="M308" s="159"/>
      <c r="N308" s="159"/>
      <c r="O308" s="159"/>
      <c r="P308" s="159"/>
      <c r="Q308" s="159"/>
      <c r="R308" s="159"/>
      <c r="S308" s="159"/>
      <c r="T308" s="159"/>
      <c r="U308" s="165"/>
      <c r="V308" s="165"/>
      <c r="W308" s="165"/>
      <c r="X308" s="165"/>
      <c r="Y308" s="165"/>
      <c r="Z308" s="165"/>
      <c r="AA308" s="146"/>
      <c r="AB308" s="147"/>
      <c r="AC308" s="150" t="s">
        <v>175</v>
      </c>
      <c r="AD308" s="148" t="s">
        <v>179</v>
      </c>
      <c r="AE308" s="149"/>
      <c r="AF308" s="13"/>
      <c r="AG308" s="14"/>
    </row>
    <row r="309" spans="1:36" x14ac:dyDescent="0.25">
      <c r="A309" s="3">
        <v>100</v>
      </c>
      <c r="B309" s="104" t="s">
        <v>134</v>
      </c>
      <c r="C309" s="32" t="str">
        <f t="shared" si="17"/>
        <v/>
      </c>
      <c r="D309" s="33" t="str">
        <f t="shared" si="12"/>
        <v/>
      </c>
      <c r="E309" s="26" t="str">
        <f t="shared" si="7"/>
        <v/>
      </c>
      <c r="F309" s="26" t="str">
        <f t="shared" si="7"/>
        <v/>
      </c>
      <c r="G309" s="26" t="str">
        <f t="shared" si="7"/>
        <v/>
      </c>
      <c r="I309" s="159"/>
      <c r="J309" s="159"/>
      <c r="K309" s="159"/>
      <c r="L309" s="159"/>
      <c r="M309" s="159"/>
      <c r="N309" s="159"/>
      <c r="O309" s="159"/>
      <c r="P309" s="159"/>
      <c r="Q309" s="159"/>
      <c r="R309" s="159"/>
      <c r="S309" s="159"/>
      <c r="T309" s="159"/>
      <c r="U309" s="159"/>
      <c r="V309" s="159"/>
      <c r="W309" s="159"/>
      <c r="X309" s="159"/>
      <c r="Y309" s="159"/>
      <c r="Z309" s="159"/>
      <c r="AA309" s="146"/>
      <c r="AB309" s="147"/>
      <c r="AC309" s="150" t="s">
        <v>176</v>
      </c>
      <c r="AD309" s="148" t="s">
        <v>180</v>
      </c>
      <c r="AE309" s="149"/>
      <c r="AF309" s="13"/>
      <c r="AG309" s="14"/>
    </row>
    <row r="310" spans="1:36" x14ac:dyDescent="0.25">
      <c r="A310" s="3">
        <v>101</v>
      </c>
      <c r="B310" s="104" t="s">
        <v>135</v>
      </c>
      <c r="C310" s="32" t="str">
        <f t="shared" si="17"/>
        <v/>
      </c>
      <c r="D310" s="33" t="str">
        <f t="shared" si="12"/>
        <v/>
      </c>
      <c r="E310" s="26" t="str">
        <f t="shared" si="7"/>
        <v/>
      </c>
      <c r="F310" s="26" t="str">
        <f t="shared" si="7"/>
        <v/>
      </c>
      <c r="G310" s="26" t="str">
        <f t="shared" si="7"/>
        <v/>
      </c>
      <c r="I310" s="159"/>
      <c r="J310" s="159"/>
      <c r="K310" s="159"/>
      <c r="L310" s="159"/>
      <c r="M310" s="159"/>
      <c r="N310" s="159"/>
      <c r="O310" s="159"/>
      <c r="P310" s="159"/>
      <c r="Q310" s="159"/>
      <c r="R310" s="159"/>
      <c r="S310" s="159"/>
      <c r="T310" s="159"/>
      <c r="U310" s="159"/>
      <c r="V310" s="159"/>
      <c r="W310" s="159"/>
      <c r="X310" s="159"/>
      <c r="Y310" s="159"/>
      <c r="Z310" s="159"/>
      <c r="AA310" s="146"/>
      <c r="AB310" s="147"/>
      <c r="AC310" s="150" t="s">
        <v>43</v>
      </c>
      <c r="AD310" s="148" t="s">
        <v>173</v>
      </c>
      <c r="AE310" s="149"/>
      <c r="AF310" s="13"/>
      <c r="AG310" s="14"/>
    </row>
    <row r="311" spans="1:36" x14ac:dyDescent="0.25">
      <c r="A311" s="3">
        <v>102</v>
      </c>
      <c r="B311" s="104" t="s">
        <v>136</v>
      </c>
      <c r="C311" s="32" t="str">
        <f t="shared" si="17"/>
        <v/>
      </c>
      <c r="D311" s="33" t="str">
        <f t="shared" si="12"/>
        <v/>
      </c>
      <c r="E311" s="26" t="str">
        <f t="shared" si="7"/>
        <v/>
      </c>
      <c r="F311" s="26" t="str">
        <f t="shared" si="7"/>
        <v/>
      </c>
      <c r="G311" s="26" t="str">
        <f t="shared" si="7"/>
        <v/>
      </c>
      <c r="I311" s="159"/>
      <c r="J311" s="159"/>
      <c r="K311" s="159"/>
      <c r="L311" s="159"/>
      <c r="M311" s="159"/>
      <c r="N311" s="159"/>
      <c r="O311" s="159"/>
      <c r="P311" s="159"/>
      <c r="Q311" s="159"/>
      <c r="R311" s="159"/>
      <c r="S311" s="159"/>
      <c r="T311" s="159"/>
      <c r="U311" s="159"/>
      <c r="V311" s="159"/>
      <c r="W311" s="159"/>
      <c r="X311" s="159"/>
      <c r="Y311" s="159"/>
      <c r="Z311" s="159"/>
      <c r="AA311" s="146"/>
      <c r="AB311" s="147"/>
      <c r="AC311" s="150" t="s">
        <v>177</v>
      </c>
      <c r="AD311" s="148" t="s">
        <v>181</v>
      </c>
      <c r="AE311" s="149"/>
      <c r="AF311" s="13"/>
      <c r="AG311" s="14"/>
    </row>
    <row r="312" spans="1:36" x14ac:dyDescent="0.25">
      <c r="A312" s="3">
        <v>103</v>
      </c>
      <c r="B312" s="104" t="s">
        <v>137</v>
      </c>
      <c r="C312" s="32" t="str">
        <f t="shared" si="17"/>
        <v/>
      </c>
      <c r="D312" s="33" t="str">
        <f t="shared" si="12"/>
        <v/>
      </c>
      <c r="E312" s="26" t="str">
        <f t="shared" si="7"/>
        <v/>
      </c>
      <c r="F312" s="26" t="str">
        <f t="shared" si="7"/>
        <v/>
      </c>
      <c r="G312" s="26" t="str">
        <f t="shared" si="7"/>
        <v/>
      </c>
      <c r="I312" s="159"/>
      <c r="J312" s="159"/>
      <c r="K312" s="159"/>
      <c r="L312" s="159"/>
      <c r="M312" s="159"/>
      <c r="N312" s="159"/>
      <c r="O312" s="159"/>
      <c r="P312" s="159"/>
      <c r="Q312" s="159"/>
      <c r="R312" s="159"/>
      <c r="S312" s="159"/>
      <c r="T312" s="159"/>
      <c r="U312" s="159"/>
      <c r="V312" s="159"/>
      <c r="W312" s="159"/>
      <c r="X312" s="159"/>
      <c r="Y312" s="159"/>
      <c r="Z312" s="159"/>
      <c r="AA312" s="146"/>
      <c r="AB312" s="147"/>
      <c r="AC312" s="150" t="s">
        <v>178</v>
      </c>
      <c r="AD312" s="148" t="s">
        <v>182</v>
      </c>
      <c r="AE312" s="149"/>
      <c r="AF312" s="13"/>
      <c r="AG312" s="14"/>
    </row>
    <row r="313" spans="1:36" x14ac:dyDescent="0.25">
      <c r="A313" s="3">
        <v>104</v>
      </c>
      <c r="B313" s="104" t="s">
        <v>138</v>
      </c>
      <c r="C313" s="32" t="str">
        <f t="shared" si="17"/>
        <v/>
      </c>
      <c r="D313" s="33" t="str">
        <f t="shared" si="12"/>
        <v/>
      </c>
      <c r="E313" s="26" t="str">
        <f t="shared" si="7"/>
        <v/>
      </c>
      <c r="F313" s="26" t="str">
        <f t="shared" si="7"/>
        <v/>
      </c>
      <c r="G313" s="26" t="str">
        <f t="shared" si="7"/>
        <v/>
      </c>
      <c r="I313" s="159"/>
      <c r="J313" s="159"/>
      <c r="K313" s="159"/>
      <c r="L313" s="159"/>
      <c r="M313" s="159"/>
      <c r="N313" s="159"/>
      <c r="O313" s="159"/>
      <c r="P313" s="159"/>
      <c r="Q313" s="159"/>
      <c r="R313" s="159"/>
      <c r="S313" s="159"/>
      <c r="T313" s="159"/>
      <c r="U313" s="159"/>
      <c r="V313" s="159"/>
      <c r="W313" s="159"/>
      <c r="X313" s="159"/>
      <c r="Y313" s="159"/>
      <c r="Z313" s="159"/>
      <c r="AA313" s="146"/>
      <c r="AB313" s="147"/>
      <c r="AC313" s="150" t="s">
        <v>174</v>
      </c>
      <c r="AD313" s="148" t="s">
        <v>183</v>
      </c>
      <c r="AE313" s="149"/>
      <c r="AF313" s="13"/>
      <c r="AG313" s="14"/>
    </row>
    <row r="314" spans="1:36" x14ac:dyDescent="0.25">
      <c r="A314" s="3">
        <v>105</v>
      </c>
      <c r="B314" s="104" t="s">
        <v>139</v>
      </c>
      <c r="C314" s="32" t="str">
        <f t="shared" si="17"/>
        <v/>
      </c>
      <c r="D314" s="33" t="str">
        <f t="shared" si="12"/>
        <v/>
      </c>
      <c r="E314" s="26" t="str">
        <f t="shared" si="7"/>
        <v/>
      </c>
      <c r="F314" s="26" t="str">
        <f t="shared" si="7"/>
        <v/>
      </c>
      <c r="G314" s="26" t="str">
        <f t="shared" si="7"/>
        <v/>
      </c>
      <c r="AF314" s="13"/>
      <c r="AG314" s="14"/>
    </row>
    <row r="315" spans="1:36" x14ac:dyDescent="0.25">
      <c r="A315" s="3">
        <v>106</v>
      </c>
      <c r="B315" s="104" t="s">
        <v>140</v>
      </c>
      <c r="C315" s="32" t="str">
        <f t="shared" si="17"/>
        <v/>
      </c>
      <c r="D315" s="33" t="str">
        <f t="shared" si="12"/>
        <v/>
      </c>
      <c r="E315" s="26" t="str">
        <f t="shared" ref="E315:G378" si="30">IF(E$210="","",HLOOKUP(E$210,$B$3:$AG$204,$A315,0))</f>
        <v/>
      </c>
      <c r="F315" s="26" t="str">
        <f t="shared" si="30"/>
        <v/>
      </c>
      <c r="G315" s="26" t="str">
        <f t="shared" si="30"/>
        <v/>
      </c>
      <c r="AF315" s="13"/>
      <c r="AG315" s="14"/>
    </row>
    <row r="316" spans="1:36" x14ac:dyDescent="0.25">
      <c r="A316" s="3">
        <v>107</v>
      </c>
      <c r="B316" s="104" t="s">
        <v>141</v>
      </c>
      <c r="C316" s="32" t="str">
        <f t="shared" si="17"/>
        <v/>
      </c>
      <c r="D316" s="33" t="str">
        <f t="shared" si="12"/>
        <v/>
      </c>
      <c r="E316" s="26" t="str">
        <f t="shared" si="30"/>
        <v/>
      </c>
      <c r="F316" s="26" t="str">
        <f t="shared" si="30"/>
        <v/>
      </c>
      <c r="G316" s="26" t="str">
        <f t="shared" si="30"/>
        <v/>
      </c>
      <c r="AF316" s="13"/>
      <c r="AG316" s="14"/>
    </row>
    <row r="317" spans="1:36" x14ac:dyDescent="0.25">
      <c r="A317" s="3">
        <v>108</v>
      </c>
      <c r="B317" s="104" t="s">
        <v>142</v>
      </c>
      <c r="C317" s="32" t="str">
        <f t="shared" si="17"/>
        <v/>
      </c>
      <c r="D317" s="33" t="str">
        <f t="shared" si="12"/>
        <v/>
      </c>
      <c r="E317" s="26" t="str">
        <f t="shared" si="30"/>
        <v/>
      </c>
      <c r="F317" s="26" t="str">
        <f t="shared" si="30"/>
        <v/>
      </c>
      <c r="G317" s="26" t="str">
        <f t="shared" si="30"/>
        <v/>
      </c>
      <c r="AF317" s="13"/>
      <c r="AG317" s="14"/>
    </row>
    <row r="318" spans="1:36" x14ac:dyDescent="0.25">
      <c r="A318" s="3">
        <v>109</v>
      </c>
      <c r="B318" s="104" t="s">
        <v>143</v>
      </c>
      <c r="C318" s="32" t="str">
        <f t="shared" si="17"/>
        <v/>
      </c>
      <c r="D318" s="33" t="str">
        <f t="shared" si="12"/>
        <v/>
      </c>
      <c r="E318" s="26" t="str">
        <f t="shared" si="30"/>
        <v/>
      </c>
      <c r="F318" s="26" t="str">
        <f t="shared" si="30"/>
        <v/>
      </c>
      <c r="G318" s="26" t="str">
        <f t="shared" si="30"/>
        <v/>
      </c>
      <c r="J318" s="151" t="str">
        <f>+CONCATENATE("DISTRIBUZIONE DELLE IMPRENDITRICI PER CLASSI DI ETA' - ",K318," - ",$D$339)</f>
        <v xml:space="preserve">DISTRIBUZIONE DELLE IMPRENDITRICI PER CLASSI DI ETA' - 0 - </v>
      </c>
      <c r="K318" s="153">
        <f>+E210</f>
        <v>0</v>
      </c>
      <c r="P318" s="151" t="str">
        <f>+CONCATENATE("DISTRIBUZIONE DELLE IMPRENDITRICI PER CLASSI DI ETA' - ",Q318," - ",$D$339)</f>
        <v xml:space="preserve">DISTRIBUZIONE DELLE IMPRENDITRICI PER CLASSI DI ETA' -  - </v>
      </c>
      <c r="Q318" s="153" t="str">
        <f>+F210</f>
        <v/>
      </c>
      <c r="V318" s="151" t="str">
        <f>+CONCATENATE("DISTRIBUZIONE DELLE IMPRENDITRICI PER CLASSI DI ETA' - ",W318," - ",$D$339)</f>
        <v xml:space="preserve">DISTRIBUZIONE DELLE IMPRENDITRICI PER CLASSI DI ETA' -  - </v>
      </c>
      <c r="W318" s="153" t="str">
        <f>+G210</f>
        <v/>
      </c>
      <c r="AF318" s="13"/>
      <c r="AG318" s="14"/>
    </row>
    <row r="319" spans="1:36" x14ac:dyDescent="0.25">
      <c r="A319" s="3">
        <v>110</v>
      </c>
      <c r="B319" s="104" t="s">
        <v>144</v>
      </c>
      <c r="C319" s="32" t="str">
        <f t="shared" si="17"/>
        <v/>
      </c>
      <c r="D319" s="33" t="str">
        <f t="shared" si="12"/>
        <v/>
      </c>
      <c r="E319" s="26" t="str">
        <f t="shared" si="30"/>
        <v/>
      </c>
      <c r="F319" s="26" t="str">
        <f t="shared" si="30"/>
        <v/>
      </c>
      <c r="G319" s="26" t="str">
        <f t="shared" si="30"/>
        <v/>
      </c>
      <c r="J319" s="151" t="s">
        <v>209</v>
      </c>
      <c r="K319" s="152" t="e">
        <f>+(E333+E334)/E$339</f>
        <v>#VALUE!</v>
      </c>
      <c r="P319" s="151" t="s">
        <v>209</v>
      </c>
      <c r="Q319" s="152" t="e">
        <f>+(F333+F334)/F$339</f>
        <v>#VALUE!</v>
      </c>
      <c r="V319" s="151" t="s">
        <v>209</v>
      </c>
      <c r="W319" s="152" t="e">
        <f>+(G333+G334)/G$339</f>
        <v>#VALUE!</v>
      </c>
      <c r="AF319" s="13"/>
      <c r="AG319" s="14"/>
    </row>
    <row r="320" spans="1:36" x14ac:dyDescent="0.25">
      <c r="A320" s="3">
        <v>111</v>
      </c>
      <c r="B320" s="104" t="s">
        <v>145</v>
      </c>
      <c r="C320" s="32" t="str">
        <f t="shared" si="17"/>
        <v/>
      </c>
      <c r="D320" s="33" t="str">
        <f t="shared" si="12"/>
        <v/>
      </c>
      <c r="E320" s="26" t="str">
        <f t="shared" si="30"/>
        <v/>
      </c>
      <c r="F320" s="26" t="str">
        <f t="shared" si="30"/>
        <v/>
      </c>
      <c r="G320" s="26" t="str">
        <f t="shared" si="30"/>
        <v/>
      </c>
      <c r="J320" s="151" t="s">
        <v>62</v>
      </c>
      <c r="K320" s="152" t="e">
        <f>+E335/E$339</f>
        <v>#VALUE!</v>
      </c>
      <c r="P320" s="151" t="s">
        <v>62</v>
      </c>
      <c r="Q320" s="152" t="e">
        <f>+F335/F$339</f>
        <v>#VALUE!</v>
      </c>
      <c r="V320" s="151" t="s">
        <v>62</v>
      </c>
      <c r="W320" s="152" t="e">
        <f>+G335/G$339</f>
        <v>#VALUE!</v>
      </c>
      <c r="AF320" s="13"/>
      <c r="AG320" s="14"/>
    </row>
    <row r="321" spans="1:33" x14ac:dyDescent="0.25">
      <c r="A321" s="3">
        <v>112</v>
      </c>
      <c r="B321" s="104" t="s">
        <v>146</v>
      </c>
      <c r="C321" s="32" t="str">
        <f t="shared" si="17"/>
        <v/>
      </c>
      <c r="D321" s="33" t="str">
        <f t="shared" si="12"/>
        <v/>
      </c>
      <c r="E321" s="26" t="str">
        <f t="shared" si="30"/>
        <v/>
      </c>
      <c r="F321" s="26" t="str">
        <f t="shared" si="30"/>
        <v/>
      </c>
      <c r="G321" s="26" t="str">
        <f t="shared" si="30"/>
        <v/>
      </c>
      <c r="J321" s="151" t="s">
        <v>63</v>
      </c>
      <c r="K321" s="152" t="e">
        <f>+E336/E$339</f>
        <v>#VALUE!</v>
      </c>
      <c r="P321" s="151" t="s">
        <v>63</v>
      </c>
      <c r="Q321" s="152" t="e">
        <f>+F336/F$339</f>
        <v>#VALUE!</v>
      </c>
      <c r="V321" s="151" t="s">
        <v>63</v>
      </c>
      <c r="W321" s="152" t="e">
        <f>+G336/G$339</f>
        <v>#VALUE!</v>
      </c>
      <c r="AF321" s="13"/>
      <c r="AG321" s="14"/>
    </row>
    <row r="322" spans="1:33" x14ac:dyDescent="0.25">
      <c r="A322" s="3">
        <v>113</v>
      </c>
      <c r="B322" s="104" t="s">
        <v>147</v>
      </c>
      <c r="C322" s="32" t="str">
        <f t="shared" si="17"/>
        <v/>
      </c>
      <c r="D322" s="33" t="str">
        <f t="shared" si="12"/>
        <v/>
      </c>
      <c r="E322" s="26" t="str">
        <f t="shared" si="30"/>
        <v/>
      </c>
      <c r="F322" s="26" t="str">
        <f t="shared" si="30"/>
        <v/>
      </c>
      <c r="G322" s="26" t="str">
        <f t="shared" si="30"/>
        <v/>
      </c>
      <c r="J322" s="151" t="s">
        <v>64</v>
      </c>
      <c r="K322" s="152" t="e">
        <f>+E337/E$339</f>
        <v>#VALUE!</v>
      </c>
      <c r="P322" s="151" t="s">
        <v>64</v>
      </c>
      <c r="Q322" s="152" t="e">
        <f>+F337/F$339</f>
        <v>#VALUE!</v>
      </c>
      <c r="V322" s="151" t="s">
        <v>64</v>
      </c>
      <c r="W322" s="152" t="e">
        <f>+G337/G$339</f>
        <v>#VALUE!</v>
      </c>
      <c r="AF322" s="13"/>
      <c r="AG322" s="14"/>
    </row>
    <row r="323" spans="1:33" x14ac:dyDescent="0.25">
      <c r="A323" s="3">
        <v>114</v>
      </c>
      <c r="B323" s="104" t="s">
        <v>148</v>
      </c>
      <c r="C323" s="32" t="str">
        <f t="shared" si="17"/>
        <v/>
      </c>
      <c r="D323" s="33" t="str">
        <f t="shared" si="12"/>
        <v/>
      </c>
      <c r="E323" s="26" t="str">
        <f t="shared" si="30"/>
        <v/>
      </c>
      <c r="F323" s="26" t="str">
        <f t="shared" si="30"/>
        <v/>
      </c>
      <c r="G323" s="26" t="str">
        <f t="shared" si="30"/>
        <v/>
      </c>
      <c r="J323" s="151" t="s">
        <v>65</v>
      </c>
      <c r="K323" s="154" t="e">
        <f>+E338/E$339</f>
        <v>#VALUE!</v>
      </c>
      <c r="P323" s="151" t="s">
        <v>65</v>
      </c>
      <c r="Q323" s="154" t="e">
        <f>+F338/F$339</f>
        <v>#VALUE!</v>
      </c>
      <c r="V323" s="151" t="s">
        <v>65</v>
      </c>
      <c r="W323" s="154" t="e">
        <f>+G338/G$339</f>
        <v>#VALUE!</v>
      </c>
      <c r="AF323" s="13"/>
      <c r="AG323" s="14"/>
    </row>
    <row r="324" spans="1:33" x14ac:dyDescent="0.25">
      <c r="A324" s="3">
        <v>115</v>
      </c>
      <c r="B324" s="104" t="s">
        <v>149</v>
      </c>
      <c r="C324" s="32" t="str">
        <f t="shared" si="17"/>
        <v/>
      </c>
      <c r="D324" s="33" t="str">
        <f t="shared" si="12"/>
        <v/>
      </c>
      <c r="E324" s="26" t="str">
        <f t="shared" si="30"/>
        <v/>
      </c>
      <c r="F324" s="26" t="str">
        <f t="shared" si="30"/>
        <v/>
      </c>
      <c r="G324" s="26" t="str">
        <f t="shared" si="30"/>
        <v/>
      </c>
      <c r="J324" s="151" t="s">
        <v>156</v>
      </c>
      <c r="K324" s="152" t="e">
        <f>SUM(K319:K323)</f>
        <v>#VALUE!</v>
      </c>
      <c r="P324" s="151" t="s">
        <v>156</v>
      </c>
      <c r="Q324" s="152" t="e">
        <f>SUM(Q319:Q323)</f>
        <v>#VALUE!</v>
      </c>
      <c r="V324" s="151" t="s">
        <v>156</v>
      </c>
      <c r="W324" s="152" t="e">
        <f>SUM(W319:W323)</f>
        <v>#VALUE!</v>
      </c>
      <c r="AF324" s="13"/>
      <c r="AG324" s="14"/>
    </row>
    <row r="325" spans="1:33" x14ac:dyDescent="0.25">
      <c r="A325" s="3">
        <v>116</v>
      </c>
      <c r="B325" s="104" t="s">
        <v>150</v>
      </c>
      <c r="C325" s="32" t="str">
        <f t="shared" si="17"/>
        <v/>
      </c>
      <c r="D325" s="33" t="str">
        <f t="shared" si="12"/>
        <v/>
      </c>
      <c r="E325" s="26" t="str">
        <f t="shared" si="30"/>
        <v/>
      </c>
      <c r="F325" s="26" t="str">
        <f t="shared" si="30"/>
        <v/>
      </c>
      <c r="G325" s="26" t="str">
        <f t="shared" si="30"/>
        <v/>
      </c>
      <c r="AF325" s="13"/>
      <c r="AG325" s="14"/>
    </row>
    <row r="326" spans="1:33" x14ac:dyDescent="0.25">
      <c r="A326" s="3">
        <v>117</v>
      </c>
      <c r="B326" s="104" t="s">
        <v>151</v>
      </c>
      <c r="C326" s="32" t="str">
        <f t="shared" si="17"/>
        <v/>
      </c>
      <c r="D326" s="33" t="str">
        <f t="shared" si="12"/>
        <v/>
      </c>
      <c r="E326" s="26" t="str">
        <f t="shared" si="30"/>
        <v/>
      </c>
      <c r="F326" s="26" t="str">
        <f t="shared" si="30"/>
        <v/>
      </c>
      <c r="G326" s="26" t="str">
        <f t="shared" si="30"/>
        <v/>
      </c>
      <c r="AF326" s="13"/>
      <c r="AG326" s="14"/>
    </row>
    <row r="327" spans="1:33" x14ac:dyDescent="0.25">
      <c r="A327" s="3">
        <v>118</v>
      </c>
      <c r="B327" s="104" t="s">
        <v>152</v>
      </c>
      <c r="C327" s="32" t="str">
        <f t="shared" si="17"/>
        <v/>
      </c>
      <c r="D327" s="33" t="str">
        <f t="shared" si="12"/>
        <v/>
      </c>
      <c r="E327" s="26" t="str">
        <f t="shared" si="30"/>
        <v/>
      </c>
      <c r="F327" s="26" t="str">
        <f t="shared" si="30"/>
        <v/>
      </c>
      <c r="G327" s="26" t="str">
        <f t="shared" si="30"/>
        <v/>
      </c>
      <c r="AF327" s="13"/>
      <c r="AG327" s="14"/>
    </row>
    <row r="328" spans="1:33" x14ac:dyDescent="0.25">
      <c r="A328" s="3">
        <v>119</v>
      </c>
      <c r="B328" s="104" t="s">
        <v>171</v>
      </c>
      <c r="C328" s="32" t="str">
        <f t="shared" si="17"/>
        <v/>
      </c>
      <c r="D328" s="33" t="str">
        <f t="shared" si="12"/>
        <v/>
      </c>
      <c r="E328" s="26" t="str">
        <f t="shared" si="30"/>
        <v/>
      </c>
      <c r="F328" s="26" t="str">
        <f t="shared" si="30"/>
        <v/>
      </c>
      <c r="G328" s="26" t="str">
        <f t="shared" si="30"/>
        <v/>
      </c>
      <c r="AF328" s="13"/>
      <c r="AG328" s="14"/>
    </row>
    <row r="329" spans="1:33" x14ac:dyDescent="0.25">
      <c r="A329" s="3">
        <v>120</v>
      </c>
      <c r="B329" s="104" t="s">
        <v>154</v>
      </c>
      <c r="C329" s="32" t="str">
        <f t="shared" si="17"/>
        <v/>
      </c>
      <c r="D329" s="33" t="str">
        <f t="shared" si="12"/>
        <v/>
      </c>
      <c r="E329" s="26" t="str">
        <f t="shared" si="30"/>
        <v/>
      </c>
      <c r="F329" s="26" t="str">
        <f t="shared" si="30"/>
        <v/>
      </c>
      <c r="G329" s="26" t="str">
        <f t="shared" si="30"/>
        <v/>
      </c>
      <c r="AF329" s="13"/>
      <c r="AG329" s="14"/>
    </row>
    <row r="330" spans="1:33" x14ac:dyDescent="0.25">
      <c r="A330" s="3">
        <v>121</v>
      </c>
      <c r="B330" s="109" t="s">
        <v>86</v>
      </c>
      <c r="C330" s="117" t="str">
        <f t="shared" si="17"/>
        <v/>
      </c>
      <c r="D330" s="118" t="str">
        <f t="shared" si="12"/>
        <v/>
      </c>
      <c r="E330" s="119" t="str">
        <f t="shared" si="30"/>
        <v/>
      </c>
      <c r="F330" s="119" t="str">
        <f t="shared" si="30"/>
        <v/>
      </c>
      <c r="G330" s="119" t="str">
        <f t="shared" si="30"/>
        <v/>
      </c>
      <c r="AF330" s="13"/>
      <c r="AG330" s="14"/>
    </row>
    <row r="331" spans="1:33" ht="15.75" thickBot="1" x14ac:dyDescent="0.3">
      <c r="A331" s="3">
        <v>122</v>
      </c>
      <c r="B331" s="56"/>
      <c r="C331" s="3"/>
      <c r="D331" s="3"/>
      <c r="E331" s="121"/>
      <c r="F331" s="121"/>
      <c r="G331" s="121"/>
      <c r="AF331" s="13"/>
      <c r="AG331" s="14"/>
    </row>
    <row r="332" spans="1:33" ht="15.75" thickBot="1" x14ac:dyDescent="0.3">
      <c r="A332" s="3">
        <v>123</v>
      </c>
      <c r="B332" s="49" t="s">
        <v>155</v>
      </c>
      <c r="C332" s="3"/>
      <c r="D332" s="3"/>
      <c r="E332" s="121"/>
      <c r="F332" s="121"/>
      <c r="G332" s="121"/>
      <c r="AF332" s="13"/>
      <c r="AG332" s="14"/>
    </row>
    <row r="333" spans="1:33" x14ac:dyDescent="0.25">
      <c r="A333" s="3">
        <v>124</v>
      </c>
      <c r="B333" s="52" t="s">
        <v>60</v>
      </c>
      <c r="C333" s="32" t="str">
        <f t="shared" si="17"/>
        <v/>
      </c>
      <c r="D333" s="33" t="str">
        <f t="shared" si="12"/>
        <v/>
      </c>
      <c r="E333" s="26" t="str">
        <f t="shared" si="30"/>
        <v/>
      </c>
      <c r="F333" s="26" t="str">
        <f t="shared" si="30"/>
        <v/>
      </c>
      <c r="G333" s="26" t="str">
        <f t="shared" si="30"/>
        <v/>
      </c>
      <c r="AF333" s="13"/>
      <c r="AG333" s="14"/>
    </row>
    <row r="334" spans="1:33" x14ac:dyDescent="0.25">
      <c r="A334" s="3">
        <v>125</v>
      </c>
      <c r="B334" s="59" t="s">
        <v>61</v>
      </c>
      <c r="C334" s="32" t="str">
        <f t="shared" si="17"/>
        <v/>
      </c>
      <c r="D334" s="33" t="str">
        <f t="shared" si="12"/>
        <v/>
      </c>
      <c r="E334" s="26" t="str">
        <f t="shared" si="30"/>
        <v/>
      </c>
      <c r="F334" s="26" t="str">
        <f t="shared" si="30"/>
        <v/>
      </c>
      <c r="G334" s="26" t="str">
        <f t="shared" si="30"/>
        <v/>
      </c>
      <c r="AF334" s="13"/>
      <c r="AG334" s="14"/>
    </row>
    <row r="335" spans="1:33" x14ac:dyDescent="0.25">
      <c r="A335" s="3">
        <v>126</v>
      </c>
      <c r="B335" s="59" t="s">
        <v>62</v>
      </c>
      <c r="C335" s="32" t="str">
        <f t="shared" si="17"/>
        <v/>
      </c>
      <c r="D335" s="33" t="str">
        <f t="shared" si="12"/>
        <v/>
      </c>
      <c r="E335" s="26" t="str">
        <f t="shared" si="30"/>
        <v/>
      </c>
      <c r="F335" s="26" t="str">
        <f t="shared" si="30"/>
        <v/>
      </c>
      <c r="G335" s="26" t="str">
        <f t="shared" si="30"/>
        <v/>
      </c>
      <c r="AF335" s="13"/>
      <c r="AG335" s="14"/>
    </row>
    <row r="336" spans="1:33" x14ac:dyDescent="0.25">
      <c r="A336" s="3">
        <v>127</v>
      </c>
      <c r="B336" s="59" t="s">
        <v>63</v>
      </c>
      <c r="C336" s="32" t="str">
        <f t="shared" si="17"/>
        <v/>
      </c>
      <c r="D336" s="33" t="str">
        <f t="shared" si="12"/>
        <v/>
      </c>
      <c r="E336" s="26" t="str">
        <f t="shared" si="30"/>
        <v/>
      </c>
      <c r="F336" s="26" t="str">
        <f t="shared" si="30"/>
        <v/>
      </c>
      <c r="G336" s="26" t="str">
        <f t="shared" si="30"/>
        <v/>
      </c>
      <c r="AF336" s="13"/>
      <c r="AG336" s="14"/>
    </row>
    <row r="337" spans="1:33" x14ac:dyDescent="0.25">
      <c r="A337" s="3">
        <v>128</v>
      </c>
      <c r="B337" s="59" t="s">
        <v>64</v>
      </c>
      <c r="C337" s="32" t="str">
        <f t="shared" si="17"/>
        <v/>
      </c>
      <c r="D337" s="33" t="str">
        <f t="shared" si="12"/>
        <v/>
      </c>
      <c r="E337" s="26" t="str">
        <f t="shared" si="30"/>
        <v/>
      </c>
      <c r="F337" s="26" t="str">
        <f t="shared" si="30"/>
        <v/>
      </c>
      <c r="G337" s="26" t="str">
        <f t="shared" si="30"/>
        <v/>
      </c>
      <c r="AF337" s="13"/>
      <c r="AG337" s="14"/>
    </row>
    <row r="338" spans="1:33" x14ac:dyDescent="0.25">
      <c r="A338" s="3">
        <v>129</v>
      </c>
      <c r="B338" s="59" t="s">
        <v>65</v>
      </c>
      <c r="C338" s="32" t="str">
        <f t="shared" si="17"/>
        <v/>
      </c>
      <c r="D338" s="33" t="str">
        <f t="shared" si="12"/>
        <v/>
      </c>
      <c r="E338" s="26" t="str">
        <f t="shared" si="30"/>
        <v/>
      </c>
      <c r="F338" s="26" t="str">
        <f t="shared" si="30"/>
        <v/>
      </c>
      <c r="G338" s="26" t="str">
        <f t="shared" si="30"/>
        <v/>
      </c>
      <c r="AF338" s="13"/>
      <c r="AG338" s="14"/>
    </row>
    <row r="339" spans="1:33" x14ac:dyDescent="0.25">
      <c r="A339" s="3">
        <v>130</v>
      </c>
      <c r="B339" s="97" t="s">
        <v>156</v>
      </c>
      <c r="C339" s="32" t="str">
        <f t="shared" si="17"/>
        <v/>
      </c>
      <c r="D339" s="33" t="str">
        <f t="shared" si="12"/>
        <v/>
      </c>
      <c r="E339" s="26" t="str">
        <f t="shared" si="30"/>
        <v/>
      </c>
      <c r="F339" s="26" t="str">
        <f t="shared" si="30"/>
        <v/>
      </c>
      <c r="G339" s="26" t="str">
        <f t="shared" si="30"/>
        <v/>
      </c>
      <c r="AF339" s="13"/>
      <c r="AG339" s="14"/>
    </row>
    <row r="340" spans="1:33" ht="15.75" thickBot="1" x14ac:dyDescent="0.3">
      <c r="A340" s="3">
        <v>131</v>
      </c>
      <c r="C340" s="3"/>
      <c r="D340" s="3"/>
      <c r="E340" s="121"/>
      <c r="F340" s="121"/>
      <c r="G340" s="121"/>
      <c r="AF340" s="13"/>
      <c r="AG340" s="14"/>
    </row>
    <row r="341" spans="1:33" ht="15.75" thickBot="1" x14ac:dyDescent="0.3">
      <c r="A341" s="3">
        <v>132</v>
      </c>
      <c r="B341" s="49" t="s">
        <v>157</v>
      </c>
      <c r="C341" s="3"/>
      <c r="D341" s="3"/>
      <c r="E341" s="121"/>
      <c r="F341" s="121"/>
      <c r="G341" s="121"/>
      <c r="J341" s="155" t="str">
        <f>+CONCATENATE("DISTRIBUZIONE DELLE IMPRENDITRICI PER CARICA RICOPERTA",D347)</f>
        <v>DISTRIBUZIONE DELLE IMPRENDITRICI PER CARICA RICOPERTA</v>
      </c>
      <c r="K341" s="157">
        <f>+E210</f>
        <v>0</v>
      </c>
      <c r="L341" s="157" t="str">
        <f t="shared" ref="L341:M341" si="31">+F210</f>
        <v/>
      </c>
      <c r="M341" s="157" t="str">
        <f t="shared" si="31"/>
        <v/>
      </c>
      <c r="AF341" s="13"/>
      <c r="AG341" s="14"/>
    </row>
    <row r="342" spans="1:33" x14ac:dyDescent="0.25">
      <c r="A342" s="3">
        <v>133</v>
      </c>
      <c r="B342" s="52" t="s">
        <v>66</v>
      </c>
      <c r="C342" s="32" t="str">
        <f t="shared" si="17"/>
        <v/>
      </c>
      <c r="D342" s="33" t="str">
        <f t="shared" ref="D342:D404" si="32">IF(E$210="","",HLOOKUP(D$210,$B$3:$AG$204,$A342,0))</f>
        <v/>
      </c>
      <c r="E342" s="26" t="str">
        <f t="shared" si="30"/>
        <v/>
      </c>
      <c r="F342" s="26" t="str">
        <f t="shared" si="30"/>
        <v/>
      </c>
      <c r="G342" s="26" t="str">
        <f t="shared" si="30"/>
        <v/>
      </c>
      <c r="J342" s="155" t="s">
        <v>210</v>
      </c>
      <c r="K342" s="156" t="e">
        <f>+E342/E$347</f>
        <v>#VALUE!</v>
      </c>
      <c r="L342" s="156" t="e">
        <f t="shared" ref="L342:M346" si="33">+F342/F$347</f>
        <v>#VALUE!</v>
      </c>
      <c r="M342" s="156" t="e">
        <f t="shared" si="33"/>
        <v>#VALUE!</v>
      </c>
      <c r="AF342" s="13"/>
      <c r="AG342" s="14"/>
    </row>
    <row r="343" spans="1:33" x14ac:dyDescent="0.25">
      <c r="A343" s="3">
        <v>134</v>
      </c>
      <c r="B343" s="59" t="s">
        <v>67</v>
      </c>
      <c r="C343" s="32" t="str">
        <f t="shared" si="17"/>
        <v/>
      </c>
      <c r="D343" s="33" t="str">
        <f t="shared" si="32"/>
        <v/>
      </c>
      <c r="E343" s="26" t="str">
        <f t="shared" si="30"/>
        <v/>
      </c>
      <c r="F343" s="26" t="str">
        <f t="shared" si="30"/>
        <v/>
      </c>
      <c r="G343" s="26" t="str">
        <f t="shared" si="30"/>
        <v/>
      </c>
      <c r="J343" s="155" t="s">
        <v>211</v>
      </c>
      <c r="K343" s="156" t="e">
        <f t="shared" ref="K343:K346" si="34">+E343/E$347</f>
        <v>#VALUE!</v>
      </c>
      <c r="L343" s="156" t="e">
        <f t="shared" si="33"/>
        <v>#VALUE!</v>
      </c>
      <c r="M343" s="156" t="e">
        <f t="shared" si="33"/>
        <v>#VALUE!</v>
      </c>
      <c r="AF343" s="13"/>
      <c r="AG343" s="14"/>
    </row>
    <row r="344" spans="1:33" x14ac:dyDescent="0.25">
      <c r="A344" s="3">
        <v>135</v>
      </c>
      <c r="B344" s="59" t="s">
        <v>68</v>
      </c>
      <c r="C344" s="32" t="str">
        <f t="shared" si="17"/>
        <v/>
      </c>
      <c r="D344" s="33" t="str">
        <f t="shared" si="32"/>
        <v/>
      </c>
      <c r="E344" s="26" t="str">
        <f t="shared" si="30"/>
        <v/>
      </c>
      <c r="F344" s="26" t="str">
        <f t="shared" si="30"/>
        <v/>
      </c>
      <c r="G344" s="26" t="str">
        <f t="shared" si="30"/>
        <v/>
      </c>
      <c r="J344" s="155" t="s">
        <v>212</v>
      </c>
      <c r="K344" s="156" t="e">
        <f t="shared" si="34"/>
        <v>#VALUE!</v>
      </c>
      <c r="L344" s="156" t="e">
        <f t="shared" si="33"/>
        <v>#VALUE!</v>
      </c>
      <c r="M344" s="156" t="e">
        <f t="shared" si="33"/>
        <v>#VALUE!</v>
      </c>
      <c r="AF344" s="13"/>
      <c r="AG344" s="14"/>
    </row>
    <row r="345" spans="1:33" x14ac:dyDescent="0.25">
      <c r="A345" s="3">
        <v>136</v>
      </c>
      <c r="B345" s="59" t="s">
        <v>69</v>
      </c>
      <c r="C345" s="32" t="str">
        <f t="shared" si="17"/>
        <v/>
      </c>
      <c r="D345" s="33" t="str">
        <f t="shared" si="32"/>
        <v/>
      </c>
      <c r="E345" s="26" t="str">
        <f t="shared" si="30"/>
        <v/>
      </c>
      <c r="F345" s="26" t="str">
        <f t="shared" si="30"/>
        <v/>
      </c>
      <c r="G345" s="26" t="str">
        <f t="shared" si="30"/>
        <v/>
      </c>
      <c r="J345" s="155" t="s">
        <v>213</v>
      </c>
      <c r="K345" s="156" t="e">
        <f t="shared" si="34"/>
        <v>#VALUE!</v>
      </c>
      <c r="L345" s="156" t="e">
        <f t="shared" si="33"/>
        <v>#VALUE!</v>
      </c>
      <c r="M345" s="156" t="e">
        <f t="shared" si="33"/>
        <v>#VALUE!</v>
      </c>
      <c r="AF345" s="13"/>
      <c r="AG345" s="14"/>
    </row>
    <row r="346" spans="1:33" x14ac:dyDescent="0.25">
      <c r="A346" s="3">
        <v>137</v>
      </c>
      <c r="B346" s="59" t="s">
        <v>70</v>
      </c>
      <c r="C346" s="32" t="str">
        <f t="shared" si="17"/>
        <v/>
      </c>
      <c r="D346" s="33" t="str">
        <f t="shared" si="32"/>
        <v/>
      </c>
      <c r="E346" s="26" t="str">
        <f t="shared" si="30"/>
        <v/>
      </c>
      <c r="F346" s="26" t="str">
        <f t="shared" si="30"/>
        <v/>
      </c>
      <c r="G346" s="26" t="str">
        <f t="shared" si="30"/>
        <v/>
      </c>
      <c r="J346" s="155" t="s">
        <v>70</v>
      </c>
      <c r="K346" s="156" t="e">
        <f t="shared" si="34"/>
        <v>#VALUE!</v>
      </c>
      <c r="L346" s="156" t="e">
        <f t="shared" si="33"/>
        <v>#VALUE!</v>
      </c>
      <c r="M346" s="156" t="e">
        <f t="shared" si="33"/>
        <v>#VALUE!</v>
      </c>
      <c r="AF346" s="13"/>
      <c r="AG346" s="14"/>
    </row>
    <row r="347" spans="1:33" x14ac:dyDescent="0.25">
      <c r="A347" s="3">
        <v>138</v>
      </c>
      <c r="B347" s="97" t="s">
        <v>156</v>
      </c>
      <c r="C347" s="32" t="str">
        <f t="shared" si="17"/>
        <v/>
      </c>
      <c r="D347" s="33" t="str">
        <f t="shared" si="32"/>
        <v/>
      </c>
      <c r="E347" s="26" t="str">
        <f t="shared" si="30"/>
        <v/>
      </c>
      <c r="F347" s="26" t="str">
        <f t="shared" si="30"/>
        <v/>
      </c>
      <c r="G347" s="26" t="str">
        <f t="shared" si="30"/>
        <v/>
      </c>
      <c r="K347" s="158" t="e">
        <f>SUM(K342:K346)</f>
        <v>#VALUE!</v>
      </c>
      <c r="L347" s="158" t="e">
        <f t="shared" ref="L347:M347" si="35">SUM(L342:L346)</f>
        <v>#VALUE!</v>
      </c>
      <c r="M347" s="158" t="e">
        <f t="shared" si="35"/>
        <v>#VALUE!</v>
      </c>
      <c r="AF347" s="13"/>
      <c r="AG347" s="14"/>
    </row>
    <row r="348" spans="1:33" x14ac:dyDescent="0.25">
      <c r="A348" s="3">
        <v>139</v>
      </c>
      <c r="B348" s="86"/>
      <c r="C348" s="32" t="str">
        <f t="shared" si="17"/>
        <v/>
      </c>
      <c r="D348" s="33" t="str">
        <f t="shared" si="32"/>
        <v/>
      </c>
      <c r="E348" s="74" t="str">
        <f t="shared" si="30"/>
        <v/>
      </c>
      <c r="F348" s="74" t="str">
        <f t="shared" si="30"/>
        <v/>
      </c>
      <c r="G348" s="74" t="str">
        <f t="shared" si="30"/>
        <v/>
      </c>
      <c r="J348" s="155" t="s">
        <v>156</v>
      </c>
      <c r="K348" s="156" t="e">
        <f>SUM(K342:K347)</f>
        <v>#VALUE!</v>
      </c>
      <c r="L348" s="156" t="e">
        <f>SUM(L342:L347)</f>
        <v>#VALUE!</v>
      </c>
      <c r="M348" s="156" t="e">
        <f>SUM(M342:M347)</f>
        <v>#VALUE!</v>
      </c>
      <c r="AF348" s="13"/>
      <c r="AG348" s="14"/>
    </row>
    <row r="349" spans="1:33" x14ac:dyDescent="0.25">
      <c r="A349" s="3">
        <v>140</v>
      </c>
      <c r="B349" s="86"/>
      <c r="C349" s="32" t="str">
        <f t="shared" si="17"/>
        <v/>
      </c>
      <c r="D349" s="33" t="str">
        <f t="shared" si="32"/>
        <v/>
      </c>
      <c r="E349" s="74" t="str">
        <f t="shared" si="30"/>
        <v/>
      </c>
      <c r="F349" s="74" t="str">
        <f t="shared" si="30"/>
        <v/>
      </c>
      <c r="G349" s="74" t="str">
        <f t="shared" si="30"/>
        <v/>
      </c>
      <c r="AF349" s="13"/>
      <c r="AG349" s="14"/>
    </row>
    <row r="350" spans="1:33" x14ac:dyDescent="0.25">
      <c r="A350" s="3">
        <v>141</v>
      </c>
      <c r="B350" s="86"/>
      <c r="C350" s="32" t="str">
        <f t="shared" si="17"/>
        <v/>
      </c>
      <c r="D350" s="33" t="str">
        <f t="shared" si="32"/>
        <v/>
      </c>
      <c r="E350" s="74" t="str">
        <f t="shared" si="30"/>
        <v/>
      </c>
      <c r="F350" s="74" t="str">
        <f t="shared" si="30"/>
        <v/>
      </c>
      <c r="G350" s="74" t="str">
        <f t="shared" si="30"/>
        <v/>
      </c>
      <c r="AF350" s="13"/>
      <c r="AG350" s="14"/>
    </row>
    <row r="351" spans="1:33" x14ac:dyDescent="0.25">
      <c r="A351" s="3">
        <v>142</v>
      </c>
      <c r="B351" s="86"/>
      <c r="C351" s="32" t="str">
        <f t="shared" si="17"/>
        <v/>
      </c>
      <c r="D351" s="33" t="str">
        <f t="shared" si="32"/>
        <v/>
      </c>
      <c r="E351" s="74" t="str">
        <f t="shared" si="30"/>
        <v/>
      </c>
      <c r="F351" s="74" t="str">
        <f t="shared" si="30"/>
        <v/>
      </c>
      <c r="G351" s="74" t="str">
        <f t="shared" si="30"/>
        <v/>
      </c>
      <c r="AF351" s="13"/>
      <c r="AG351" s="14"/>
    </row>
    <row r="352" spans="1:33" x14ac:dyDescent="0.25">
      <c r="A352" s="3">
        <v>143</v>
      </c>
      <c r="B352" s="86"/>
      <c r="C352" s="32" t="str">
        <f t="shared" si="17"/>
        <v/>
      </c>
      <c r="D352" s="33" t="str">
        <f t="shared" si="32"/>
        <v/>
      </c>
      <c r="E352" s="74" t="str">
        <f t="shared" si="30"/>
        <v/>
      </c>
      <c r="F352" s="74" t="str">
        <f t="shared" si="30"/>
        <v/>
      </c>
      <c r="G352" s="74" t="str">
        <f t="shared" si="30"/>
        <v/>
      </c>
      <c r="AF352" s="13"/>
      <c r="AG352" s="14"/>
    </row>
    <row r="353" spans="1:33" x14ac:dyDescent="0.25">
      <c r="A353" s="3">
        <v>144</v>
      </c>
      <c r="B353" s="86"/>
      <c r="C353" s="32" t="str">
        <f t="shared" si="17"/>
        <v/>
      </c>
      <c r="D353" s="33" t="str">
        <f t="shared" si="32"/>
        <v/>
      </c>
      <c r="E353" s="74" t="str">
        <f t="shared" si="30"/>
        <v/>
      </c>
      <c r="F353" s="74" t="str">
        <f t="shared" si="30"/>
        <v/>
      </c>
      <c r="G353" s="74" t="str">
        <f t="shared" si="30"/>
        <v/>
      </c>
      <c r="AF353" s="13"/>
      <c r="AG353" s="14"/>
    </row>
    <row r="354" spans="1:33" x14ac:dyDescent="0.25">
      <c r="A354" s="3">
        <v>145</v>
      </c>
      <c r="B354" s="86"/>
      <c r="C354" s="32" t="str">
        <f t="shared" si="17"/>
        <v/>
      </c>
      <c r="D354" s="33" t="str">
        <f t="shared" si="32"/>
        <v/>
      </c>
      <c r="E354" s="74" t="str">
        <f t="shared" si="30"/>
        <v/>
      </c>
      <c r="F354" s="74" t="str">
        <f t="shared" si="30"/>
        <v/>
      </c>
      <c r="G354" s="74" t="str">
        <f t="shared" si="30"/>
        <v/>
      </c>
      <c r="AF354" s="13"/>
      <c r="AG354" s="14"/>
    </row>
    <row r="355" spans="1:33" x14ac:dyDescent="0.25">
      <c r="A355" s="3">
        <v>146</v>
      </c>
      <c r="B355" s="86"/>
      <c r="C355" s="32" t="str">
        <f t="shared" si="17"/>
        <v/>
      </c>
      <c r="D355" s="33" t="str">
        <f t="shared" si="32"/>
        <v/>
      </c>
      <c r="E355" s="74" t="str">
        <f t="shared" si="30"/>
        <v/>
      </c>
      <c r="F355" s="74" t="str">
        <f t="shared" si="30"/>
        <v/>
      </c>
      <c r="G355" s="74" t="str">
        <f t="shared" si="30"/>
        <v/>
      </c>
      <c r="AF355" s="13"/>
      <c r="AG355" s="14"/>
    </row>
    <row r="356" spans="1:33" x14ac:dyDescent="0.25">
      <c r="A356" s="3">
        <v>147</v>
      </c>
      <c r="B356" s="86"/>
      <c r="C356" s="32" t="str">
        <f t="shared" si="17"/>
        <v/>
      </c>
      <c r="D356" s="33" t="str">
        <f t="shared" si="32"/>
        <v/>
      </c>
      <c r="E356" s="74" t="str">
        <f t="shared" si="30"/>
        <v/>
      </c>
      <c r="F356" s="74" t="str">
        <f t="shared" si="30"/>
        <v/>
      </c>
      <c r="G356" s="74" t="str">
        <f t="shared" si="30"/>
        <v/>
      </c>
      <c r="AF356" s="13"/>
      <c r="AG356" s="14"/>
    </row>
    <row r="357" spans="1:33" x14ac:dyDescent="0.25">
      <c r="A357" s="3">
        <v>148</v>
      </c>
      <c r="B357" s="86"/>
      <c r="C357" s="32" t="str">
        <f t="shared" si="17"/>
        <v/>
      </c>
      <c r="D357" s="33" t="str">
        <f t="shared" si="32"/>
        <v/>
      </c>
      <c r="E357" s="74" t="str">
        <f t="shared" si="30"/>
        <v/>
      </c>
      <c r="F357" s="74" t="str">
        <f t="shared" si="30"/>
        <v/>
      </c>
      <c r="G357" s="74" t="str">
        <f t="shared" si="30"/>
        <v/>
      </c>
      <c r="AF357" s="13"/>
      <c r="AG357" s="14"/>
    </row>
    <row r="358" spans="1:33" x14ac:dyDescent="0.25">
      <c r="A358" s="3">
        <v>149</v>
      </c>
      <c r="B358" s="86"/>
      <c r="C358" s="32" t="str">
        <f t="shared" si="17"/>
        <v/>
      </c>
      <c r="D358" s="33" t="str">
        <f t="shared" si="32"/>
        <v/>
      </c>
      <c r="E358" s="74" t="str">
        <f t="shared" si="30"/>
        <v/>
      </c>
      <c r="F358" s="74" t="str">
        <f t="shared" si="30"/>
        <v/>
      </c>
      <c r="G358" s="74" t="str">
        <f t="shared" si="30"/>
        <v/>
      </c>
      <c r="AF358" s="13"/>
      <c r="AG358" s="14"/>
    </row>
    <row r="359" spans="1:33" x14ac:dyDescent="0.25">
      <c r="A359" s="3">
        <v>150</v>
      </c>
      <c r="B359" s="86"/>
      <c r="C359" s="32" t="str">
        <f t="shared" si="17"/>
        <v/>
      </c>
      <c r="D359" s="33" t="str">
        <f t="shared" si="32"/>
        <v/>
      </c>
      <c r="E359" s="74" t="str">
        <f t="shared" si="30"/>
        <v/>
      </c>
      <c r="F359" s="74" t="str">
        <f t="shared" si="30"/>
        <v/>
      </c>
      <c r="G359" s="74" t="str">
        <f t="shared" si="30"/>
        <v/>
      </c>
      <c r="AF359" s="13"/>
      <c r="AG359" s="14"/>
    </row>
    <row r="360" spans="1:33" x14ac:dyDescent="0.25">
      <c r="A360" s="3">
        <v>151</v>
      </c>
      <c r="B360" s="86"/>
      <c r="C360" s="32" t="str">
        <f t="shared" si="17"/>
        <v/>
      </c>
      <c r="D360" s="33" t="str">
        <f t="shared" si="32"/>
        <v/>
      </c>
      <c r="E360" s="74" t="str">
        <f t="shared" si="30"/>
        <v/>
      </c>
      <c r="F360" s="74" t="str">
        <f t="shared" si="30"/>
        <v/>
      </c>
      <c r="G360" s="74" t="str">
        <f t="shared" si="30"/>
        <v/>
      </c>
      <c r="AF360" s="13"/>
      <c r="AG360" s="14"/>
    </row>
    <row r="361" spans="1:33" x14ac:dyDescent="0.25">
      <c r="A361" s="3">
        <v>152</v>
      </c>
      <c r="B361" s="86"/>
      <c r="C361" s="32" t="str">
        <f t="shared" si="17"/>
        <v/>
      </c>
      <c r="D361" s="33" t="str">
        <f t="shared" si="32"/>
        <v/>
      </c>
      <c r="E361" s="74" t="str">
        <f t="shared" si="30"/>
        <v/>
      </c>
      <c r="F361" s="74" t="str">
        <f t="shared" si="30"/>
        <v/>
      </c>
      <c r="G361" s="74" t="str">
        <f t="shared" si="30"/>
        <v/>
      </c>
      <c r="AF361" s="13"/>
      <c r="AG361" s="14"/>
    </row>
    <row r="362" spans="1:33" x14ac:dyDescent="0.25">
      <c r="A362" s="3">
        <v>153</v>
      </c>
      <c r="B362" s="86"/>
      <c r="C362" s="32" t="str">
        <f t="shared" si="17"/>
        <v/>
      </c>
      <c r="D362" s="33" t="str">
        <f t="shared" si="32"/>
        <v/>
      </c>
      <c r="E362" s="74" t="str">
        <f t="shared" si="30"/>
        <v/>
      </c>
      <c r="F362" s="74" t="str">
        <f t="shared" si="30"/>
        <v/>
      </c>
      <c r="G362" s="74" t="str">
        <f t="shared" si="30"/>
        <v/>
      </c>
      <c r="AF362" s="13"/>
      <c r="AG362" s="14"/>
    </row>
    <row r="363" spans="1:33" x14ac:dyDescent="0.25">
      <c r="A363" s="3">
        <v>154</v>
      </c>
      <c r="B363" s="86"/>
      <c r="C363" s="32" t="str">
        <f t="shared" si="17"/>
        <v/>
      </c>
      <c r="D363" s="33" t="str">
        <f t="shared" si="32"/>
        <v/>
      </c>
      <c r="E363" s="74" t="str">
        <f t="shared" si="30"/>
        <v/>
      </c>
      <c r="F363" s="74" t="str">
        <f t="shared" si="30"/>
        <v/>
      </c>
      <c r="G363" s="74" t="str">
        <f t="shared" si="30"/>
        <v/>
      </c>
      <c r="AF363" s="13"/>
      <c r="AG363" s="14"/>
    </row>
    <row r="364" spans="1:33" x14ac:dyDescent="0.25">
      <c r="A364" s="3">
        <v>155</v>
      </c>
      <c r="B364" s="86"/>
      <c r="C364" s="32" t="str">
        <f t="shared" si="17"/>
        <v/>
      </c>
      <c r="D364" s="33" t="str">
        <f t="shared" si="32"/>
        <v/>
      </c>
      <c r="E364" s="74" t="str">
        <f t="shared" si="30"/>
        <v/>
      </c>
      <c r="F364" s="74" t="str">
        <f t="shared" si="30"/>
        <v/>
      </c>
      <c r="G364" s="74" t="str">
        <f t="shared" si="30"/>
        <v/>
      </c>
      <c r="AF364" s="13"/>
      <c r="AG364" s="14"/>
    </row>
    <row r="365" spans="1:33" x14ac:dyDescent="0.25">
      <c r="A365" s="3">
        <v>156</v>
      </c>
      <c r="B365" s="86"/>
      <c r="C365" s="32" t="str">
        <f t="shared" si="17"/>
        <v/>
      </c>
      <c r="D365" s="33" t="str">
        <f t="shared" si="32"/>
        <v/>
      </c>
      <c r="E365" s="74" t="str">
        <f t="shared" si="30"/>
        <v/>
      </c>
      <c r="F365" s="74" t="str">
        <f t="shared" si="30"/>
        <v/>
      </c>
      <c r="G365" s="74" t="str">
        <f t="shared" si="30"/>
        <v/>
      </c>
      <c r="AF365" s="13"/>
      <c r="AG365" s="14"/>
    </row>
    <row r="366" spans="1:33" x14ac:dyDescent="0.25">
      <c r="A366" s="3">
        <v>157</v>
      </c>
      <c r="B366" s="86"/>
      <c r="C366" s="32" t="str">
        <f t="shared" ref="C366:C382" si="36">IF(E$210="","",HLOOKUP(C$210,$B$3:$AG$204,$A366,0))</f>
        <v/>
      </c>
      <c r="D366" s="33" t="str">
        <f t="shared" si="32"/>
        <v/>
      </c>
      <c r="E366" s="74" t="str">
        <f t="shared" si="30"/>
        <v/>
      </c>
      <c r="F366" s="74" t="str">
        <f t="shared" si="30"/>
        <v/>
      </c>
      <c r="G366" s="74" t="str">
        <f t="shared" si="30"/>
        <v/>
      </c>
      <c r="AF366" s="13"/>
      <c r="AG366" s="14"/>
    </row>
    <row r="367" spans="1:33" x14ac:dyDescent="0.25">
      <c r="A367" s="3">
        <v>158</v>
      </c>
      <c r="B367" s="86"/>
      <c r="C367" s="32" t="str">
        <f t="shared" si="36"/>
        <v/>
      </c>
      <c r="D367" s="33" t="str">
        <f t="shared" si="32"/>
        <v/>
      </c>
      <c r="E367" s="74" t="str">
        <f t="shared" si="30"/>
        <v/>
      </c>
      <c r="F367" s="74" t="str">
        <f t="shared" si="30"/>
        <v/>
      </c>
      <c r="G367" s="74" t="str">
        <f t="shared" si="30"/>
        <v/>
      </c>
      <c r="AF367" s="13"/>
      <c r="AG367" s="14"/>
    </row>
    <row r="368" spans="1:33" x14ac:dyDescent="0.25">
      <c r="A368" s="3">
        <v>159</v>
      </c>
      <c r="B368" s="86"/>
      <c r="C368" s="32" t="str">
        <f t="shared" si="36"/>
        <v/>
      </c>
      <c r="D368" s="33" t="str">
        <f t="shared" si="32"/>
        <v/>
      </c>
      <c r="E368" s="74" t="str">
        <f t="shared" si="30"/>
        <v/>
      </c>
      <c r="F368" s="74" t="str">
        <f t="shared" si="30"/>
        <v/>
      </c>
      <c r="G368" s="74" t="str">
        <f t="shared" si="30"/>
        <v/>
      </c>
      <c r="AF368" s="13"/>
      <c r="AG368" s="14"/>
    </row>
    <row r="369" spans="1:33" x14ac:dyDescent="0.25">
      <c r="A369" s="3">
        <v>160</v>
      </c>
      <c r="B369" s="86"/>
      <c r="C369" s="32" t="str">
        <f t="shared" si="36"/>
        <v/>
      </c>
      <c r="D369" s="33" t="str">
        <f t="shared" si="32"/>
        <v/>
      </c>
      <c r="E369" s="74" t="str">
        <f t="shared" si="30"/>
        <v/>
      </c>
      <c r="F369" s="74" t="str">
        <f t="shared" si="30"/>
        <v/>
      </c>
      <c r="G369" s="74" t="str">
        <f t="shared" si="30"/>
        <v/>
      </c>
      <c r="AF369" s="13"/>
      <c r="AG369" s="14"/>
    </row>
    <row r="370" spans="1:33" x14ac:dyDescent="0.25">
      <c r="A370" s="3">
        <v>161</v>
      </c>
      <c r="B370" s="86"/>
      <c r="C370" s="32" t="str">
        <f t="shared" si="36"/>
        <v/>
      </c>
      <c r="D370" s="33" t="str">
        <f t="shared" si="32"/>
        <v/>
      </c>
      <c r="E370" s="74" t="str">
        <f t="shared" si="30"/>
        <v/>
      </c>
      <c r="F370" s="74" t="str">
        <f t="shared" si="30"/>
        <v/>
      </c>
      <c r="G370" s="74" t="str">
        <f t="shared" si="30"/>
        <v/>
      </c>
      <c r="AF370" s="13"/>
      <c r="AG370" s="14"/>
    </row>
    <row r="371" spans="1:33" x14ac:dyDescent="0.25">
      <c r="A371" s="3">
        <v>162</v>
      </c>
      <c r="B371" s="86"/>
      <c r="C371" s="32" t="str">
        <f t="shared" si="36"/>
        <v/>
      </c>
      <c r="D371" s="33" t="str">
        <f t="shared" si="32"/>
        <v/>
      </c>
      <c r="E371" s="74" t="str">
        <f t="shared" si="30"/>
        <v/>
      </c>
      <c r="F371" s="74" t="str">
        <f t="shared" si="30"/>
        <v/>
      </c>
      <c r="G371" s="74" t="str">
        <f t="shared" si="30"/>
        <v/>
      </c>
      <c r="AF371" s="13"/>
      <c r="AG371" s="14"/>
    </row>
    <row r="372" spans="1:33" x14ac:dyDescent="0.25">
      <c r="A372" s="3">
        <v>163</v>
      </c>
      <c r="B372" s="86"/>
      <c r="C372" s="32" t="str">
        <f t="shared" si="36"/>
        <v/>
      </c>
      <c r="D372" s="33" t="str">
        <f t="shared" si="32"/>
        <v/>
      </c>
      <c r="E372" s="74" t="str">
        <f t="shared" si="30"/>
        <v/>
      </c>
      <c r="F372" s="74" t="str">
        <f t="shared" si="30"/>
        <v/>
      </c>
      <c r="G372" s="74" t="str">
        <f t="shared" si="30"/>
        <v/>
      </c>
      <c r="AF372" s="13"/>
      <c r="AG372" s="14"/>
    </row>
    <row r="373" spans="1:33" x14ac:dyDescent="0.25">
      <c r="A373" s="3">
        <v>164</v>
      </c>
      <c r="B373" s="86"/>
      <c r="C373" s="32" t="str">
        <f t="shared" si="36"/>
        <v/>
      </c>
      <c r="D373" s="33" t="str">
        <f t="shared" si="32"/>
        <v/>
      </c>
      <c r="E373" s="74" t="str">
        <f t="shared" si="30"/>
        <v/>
      </c>
      <c r="F373" s="74" t="str">
        <f t="shared" si="30"/>
        <v/>
      </c>
      <c r="G373" s="74" t="str">
        <f t="shared" si="30"/>
        <v/>
      </c>
      <c r="AF373" s="13"/>
      <c r="AG373" s="14"/>
    </row>
    <row r="374" spans="1:33" x14ac:dyDescent="0.25">
      <c r="A374" s="3">
        <v>165</v>
      </c>
      <c r="B374" s="86"/>
      <c r="C374" s="32" t="str">
        <f t="shared" si="36"/>
        <v/>
      </c>
      <c r="D374" s="33" t="str">
        <f t="shared" si="32"/>
        <v/>
      </c>
      <c r="E374" s="74" t="str">
        <f t="shared" si="30"/>
        <v/>
      </c>
      <c r="F374" s="74" t="str">
        <f t="shared" si="30"/>
        <v/>
      </c>
      <c r="G374" s="74" t="str">
        <f t="shared" si="30"/>
        <v/>
      </c>
      <c r="AF374" s="13"/>
      <c r="AG374" s="14"/>
    </row>
    <row r="375" spans="1:33" x14ac:dyDescent="0.25">
      <c r="A375" s="3">
        <v>166</v>
      </c>
      <c r="B375" s="86"/>
      <c r="C375" s="32" t="str">
        <f t="shared" si="36"/>
        <v/>
      </c>
      <c r="D375" s="33" t="str">
        <f t="shared" si="32"/>
        <v/>
      </c>
      <c r="E375" s="74" t="str">
        <f t="shared" si="30"/>
        <v/>
      </c>
      <c r="F375" s="74" t="str">
        <f t="shared" si="30"/>
        <v/>
      </c>
      <c r="G375" s="74" t="str">
        <f t="shared" si="30"/>
        <v/>
      </c>
      <c r="AF375" s="13"/>
      <c r="AG375" s="14"/>
    </row>
    <row r="376" spans="1:33" x14ac:dyDescent="0.25">
      <c r="A376" s="3">
        <v>167</v>
      </c>
      <c r="B376" s="86"/>
      <c r="C376" s="32" t="str">
        <f t="shared" si="36"/>
        <v/>
      </c>
      <c r="D376" s="33" t="str">
        <f t="shared" si="32"/>
        <v/>
      </c>
      <c r="E376" s="74" t="str">
        <f t="shared" si="30"/>
        <v/>
      </c>
      <c r="F376" s="74" t="str">
        <f t="shared" si="30"/>
        <v/>
      </c>
      <c r="G376" s="74" t="str">
        <f t="shared" si="30"/>
        <v/>
      </c>
      <c r="AF376" s="13"/>
      <c r="AG376" s="14"/>
    </row>
    <row r="377" spans="1:33" x14ac:dyDescent="0.25">
      <c r="A377" s="3">
        <v>168</v>
      </c>
      <c r="B377" s="86"/>
      <c r="C377" s="32" t="str">
        <f t="shared" si="36"/>
        <v/>
      </c>
      <c r="D377" s="33" t="str">
        <f t="shared" si="32"/>
        <v/>
      </c>
      <c r="E377" s="74" t="str">
        <f t="shared" si="30"/>
        <v/>
      </c>
      <c r="F377" s="74" t="str">
        <f t="shared" si="30"/>
        <v/>
      </c>
      <c r="G377" s="74" t="str">
        <f t="shared" si="30"/>
        <v/>
      </c>
      <c r="AF377" s="13"/>
      <c r="AG377" s="14"/>
    </row>
    <row r="378" spans="1:33" x14ac:dyDescent="0.25">
      <c r="A378" s="3">
        <v>169</v>
      </c>
      <c r="B378" s="86"/>
      <c r="C378" s="32" t="str">
        <f t="shared" si="36"/>
        <v/>
      </c>
      <c r="D378" s="33" t="str">
        <f t="shared" si="32"/>
        <v/>
      </c>
      <c r="E378" s="74" t="str">
        <f t="shared" si="30"/>
        <v/>
      </c>
      <c r="F378" s="74" t="str">
        <f t="shared" si="30"/>
        <v/>
      </c>
      <c r="G378" s="74" t="str">
        <f t="shared" si="30"/>
        <v/>
      </c>
      <c r="AF378" s="13"/>
      <c r="AG378" s="14"/>
    </row>
    <row r="379" spans="1:33" x14ac:dyDescent="0.25">
      <c r="A379" s="3">
        <v>170</v>
      </c>
      <c r="B379" s="86"/>
      <c r="C379" s="32" t="str">
        <f t="shared" si="36"/>
        <v/>
      </c>
      <c r="D379" s="33" t="str">
        <f t="shared" si="32"/>
        <v/>
      </c>
      <c r="E379" s="74" t="str">
        <f t="shared" ref="E379:G394" si="37">IF(E$210="","",HLOOKUP(E$210,$B$3:$AG$204,$A379,0))</f>
        <v/>
      </c>
      <c r="F379" s="74" t="str">
        <f t="shared" si="37"/>
        <v/>
      </c>
      <c r="G379" s="74" t="str">
        <f t="shared" si="37"/>
        <v/>
      </c>
      <c r="AF379" s="13"/>
      <c r="AG379" s="14"/>
    </row>
    <row r="380" spans="1:33" x14ac:dyDescent="0.25">
      <c r="A380" s="3">
        <v>171</v>
      </c>
      <c r="B380" s="86"/>
      <c r="C380" s="32" t="str">
        <f t="shared" si="36"/>
        <v/>
      </c>
      <c r="D380" s="33" t="str">
        <f t="shared" si="32"/>
        <v/>
      </c>
      <c r="E380" s="74" t="str">
        <f t="shared" si="37"/>
        <v/>
      </c>
      <c r="F380" s="74" t="str">
        <f t="shared" si="37"/>
        <v/>
      </c>
      <c r="G380" s="74" t="str">
        <f t="shared" si="37"/>
        <v/>
      </c>
      <c r="AF380" s="13"/>
      <c r="AG380" s="14"/>
    </row>
    <row r="381" spans="1:33" x14ac:dyDescent="0.25">
      <c r="A381" s="3">
        <v>172</v>
      </c>
      <c r="B381" s="86"/>
      <c r="C381" s="32" t="str">
        <f t="shared" si="36"/>
        <v/>
      </c>
      <c r="D381" s="33" t="str">
        <f t="shared" si="32"/>
        <v/>
      </c>
      <c r="E381" s="74" t="str">
        <f t="shared" si="37"/>
        <v/>
      </c>
      <c r="F381" s="74" t="str">
        <f t="shared" si="37"/>
        <v/>
      </c>
      <c r="G381" s="74" t="str">
        <f t="shared" si="37"/>
        <v/>
      </c>
      <c r="AF381" s="13"/>
      <c r="AG381" s="14"/>
    </row>
    <row r="382" spans="1:33" x14ac:dyDescent="0.25">
      <c r="A382" s="3">
        <v>173</v>
      </c>
      <c r="B382" s="86"/>
      <c r="C382" s="32" t="str">
        <f t="shared" si="36"/>
        <v/>
      </c>
      <c r="D382" s="33" t="str">
        <f t="shared" si="32"/>
        <v/>
      </c>
      <c r="E382" s="74" t="str">
        <f t="shared" si="37"/>
        <v/>
      </c>
      <c r="F382" s="74" t="str">
        <f t="shared" si="37"/>
        <v/>
      </c>
      <c r="G382" s="74" t="str">
        <f t="shared" si="37"/>
        <v/>
      </c>
      <c r="AF382" s="13"/>
      <c r="AG382" s="14"/>
    </row>
    <row r="383" spans="1:33" x14ac:dyDescent="0.25">
      <c r="A383" s="3">
        <v>174</v>
      </c>
      <c r="B383" s="86"/>
      <c r="C383" s="32" t="str">
        <f t="shared" ref="C383:C405" si="38">IF(E$210="","",HLOOKUP(C$210,$B$3:$AG$204,$A383,0))</f>
        <v/>
      </c>
      <c r="D383" s="33" t="str">
        <f t="shared" si="32"/>
        <v/>
      </c>
      <c r="E383" s="74" t="str">
        <f t="shared" si="37"/>
        <v/>
      </c>
      <c r="F383" s="74" t="str">
        <f t="shared" si="37"/>
        <v/>
      </c>
      <c r="G383" s="74" t="str">
        <f t="shared" si="37"/>
        <v/>
      </c>
      <c r="AF383" s="13"/>
      <c r="AG383" s="14"/>
    </row>
    <row r="384" spans="1:33" x14ac:dyDescent="0.25">
      <c r="A384" s="3">
        <v>175</v>
      </c>
      <c r="B384" s="86"/>
      <c r="C384" s="32" t="str">
        <f t="shared" si="38"/>
        <v/>
      </c>
      <c r="D384" s="33" t="str">
        <f t="shared" si="32"/>
        <v/>
      </c>
      <c r="E384" s="74" t="str">
        <f t="shared" si="37"/>
        <v/>
      </c>
      <c r="F384" s="74" t="str">
        <f t="shared" si="37"/>
        <v/>
      </c>
      <c r="G384" s="74" t="str">
        <f t="shared" si="37"/>
        <v/>
      </c>
      <c r="AF384" s="13"/>
      <c r="AG384" s="14"/>
    </row>
    <row r="385" spans="1:33" x14ac:dyDescent="0.25">
      <c r="A385" s="3">
        <v>176</v>
      </c>
      <c r="B385" s="86"/>
      <c r="C385" s="32" t="str">
        <f t="shared" si="38"/>
        <v/>
      </c>
      <c r="D385" s="33" t="str">
        <f t="shared" si="32"/>
        <v/>
      </c>
      <c r="E385" s="74" t="str">
        <f t="shared" si="37"/>
        <v/>
      </c>
      <c r="F385" s="74" t="str">
        <f t="shared" si="37"/>
        <v/>
      </c>
      <c r="G385" s="74" t="str">
        <f t="shared" si="37"/>
        <v/>
      </c>
      <c r="AF385" s="13"/>
      <c r="AG385" s="14"/>
    </row>
    <row r="386" spans="1:33" x14ac:dyDescent="0.25">
      <c r="A386" s="3">
        <v>177</v>
      </c>
      <c r="B386" s="86"/>
      <c r="C386" s="32" t="str">
        <f t="shared" si="38"/>
        <v/>
      </c>
      <c r="D386" s="33" t="str">
        <f t="shared" si="32"/>
        <v/>
      </c>
      <c r="E386" s="74" t="str">
        <f t="shared" si="37"/>
        <v/>
      </c>
      <c r="F386" s="74" t="str">
        <f t="shared" si="37"/>
        <v/>
      </c>
      <c r="G386" s="74" t="str">
        <f t="shared" si="37"/>
        <v/>
      </c>
      <c r="AF386" s="13"/>
      <c r="AG386" s="14"/>
    </row>
    <row r="387" spans="1:33" x14ac:dyDescent="0.25">
      <c r="A387" s="3">
        <v>178</v>
      </c>
      <c r="B387" s="86"/>
      <c r="C387" s="32" t="str">
        <f t="shared" si="38"/>
        <v/>
      </c>
      <c r="D387" s="33" t="str">
        <f t="shared" si="32"/>
        <v/>
      </c>
      <c r="E387" s="74" t="str">
        <f t="shared" si="37"/>
        <v/>
      </c>
      <c r="F387" s="74" t="str">
        <f t="shared" si="37"/>
        <v/>
      </c>
      <c r="G387" s="74" t="str">
        <f t="shared" si="37"/>
        <v/>
      </c>
      <c r="AF387" s="13"/>
      <c r="AG387" s="14"/>
    </row>
    <row r="388" spans="1:33" x14ac:dyDescent="0.25">
      <c r="A388" s="3">
        <v>179</v>
      </c>
      <c r="B388" s="86"/>
      <c r="C388" s="32" t="str">
        <f t="shared" si="38"/>
        <v/>
      </c>
      <c r="D388" s="33" t="str">
        <f t="shared" si="32"/>
        <v/>
      </c>
      <c r="E388" s="74" t="str">
        <f t="shared" si="37"/>
        <v/>
      </c>
      <c r="F388" s="74" t="str">
        <f t="shared" si="37"/>
        <v/>
      </c>
      <c r="G388" s="74" t="str">
        <f t="shared" si="37"/>
        <v/>
      </c>
      <c r="AF388" s="13"/>
      <c r="AG388" s="14"/>
    </row>
    <row r="389" spans="1:33" x14ac:dyDescent="0.25">
      <c r="A389" s="3">
        <v>180</v>
      </c>
      <c r="B389" s="86"/>
      <c r="C389" s="32" t="str">
        <f t="shared" si="38"/>
        <v/>
      </c>
      <c r="D389" s="33" t="str">
        <f t="shared" si="32"/>
        <v/>
      </c>
      <c r="E389" s="74" t="str">
        <f t="shared" si="37"/>
        <v/>
      </c>
      <c r="F389" s="74" t="str">
        <f t="shared" si="37"/>
        <v/>
      </c>
      <c r="G389" s="74" t="str">
        <f t="shared" si="37"/>
        <v/>
      </c>
      <c r="AF389" s="13"/>
      <c r="AG389" s="14"/>
    </row>
    <row r="390" spans="1:33" x14ac:dyDescent="0.25">
      <c r="A390" s="3">
        <v>181</v>
      </c>
      <c r="B390" s="86"/>
      <c r="C390" s="32" t="str">
        <f t="shared" si="38"/>
        <v/>
      </c>
      <c r="D390" s="33" t="str">
        <f t="shared" si="32"/>
        <v/>
      </c>
      <c r="E390" s="74" t="str">
        <f t="shared" si="37"/>
        <v/>
      </c>
      <c r="F390" s="74" t="str">
        <f t="shared" si="37"/>
        <v/>
      </c>
      <c r="G390" s="74" t="str">
        <f t="shared" si="37"/>
        <v/>
      </c>
      <c r="AF390" s="13"/>
      <c r="AG390" s="14"/>
    </row>
    <row r="391" spans="1:33" x14ac:dyDescent="0.25">
      <c r="A391" s="3">
        <v>182</v>
      </c>
      <c r="B391" s="86"/>
      <c r="C391" s="32" t="str">
        <f t="shared" si="38"/>
        <v/>
      </c>
      <c r="D391" s="33" t="str">
        <f t="shared" si="32"/>
        <v/>
      </c>
      <c r="E391" s="74" t="str">
        <f t="shared" si="37"/>
        <v/>
      </c>
      <c r="F391" s="74" t="str">
        <f t="shared" si="37"/>
        <v/>
      </c>
      <c r="G391" s="74" t="str">
        <f t="shared" si="37"/>
        <v/>
      </c>
      <c r="AF391" s="13"/>
      <c r="AG391" s="14"/>
    </row>
    <row r="392" spans="1:33" x14ac:dyDescent="0.25">
      <c r="A392" s="3">
        <v>183</v>
      </c>
      <c r="B392" s="86"/>
      <c r="C392" s="32" t="str">
        <f t="shared" si="38"/>
        <v/>
      </c>
      <c r="D392" s="33" t="str">
        <f t="shared" si="32"/>
        <v/>
      </c>
      <c r="E392" s="74" t="str">
        <f t="shared" si="37"/>
        <v/>
      </c>
      <c r="F392" s="74" t="str">
        <f t="shared" si="37"/>
        <v/>
      </c>
      <c r="G392" s="74" t="str">
        <f t="shared" si="37"/>
        <v/>
      </c>
      <c r="AF392" s="13"/>
      <c r="AG392" s="14"/>
    </row>
    <row r="393" spans="1:33" x14ac:dyDescent="0.25">
      <c r="A393" s="3">
        <v>184</v>
      </c>
      <c r="B393" s="86"/>
      <c r="C393" s="32" t="str">
        <f t="shared" si="38"/>
        <v/>
      </c>
      <c r="D393" s="33" t="str">
        <f t="shared" si="32"/>
        <v/>
      </c>
      <c r="E393" s="74" t="str">
        <f t="shared" si="37"/>
        <v/>
      </c>
      <c r="F393" s="74" t="str">
        <f t="shared" si="37"/>
        <v/>
      </c>
      <c r="G393" s="74" t="str">
        <f t="shared" si="37"/>
        <v/>
      </c>
      <c r="AF393" s="13"/>
      <c r="AG393" s="14"/>
    </row>
    <row r="394" spans="1:33" x14ac:dyDescent="0.25">
      <c r="A394" s="3">
        <v>185</v>
      </c>
      <c r="B394" s="86"/>
      <c r="C394" s="32" t="str">
        <f t="shared" si="38"/>
        <v/>
      </c>
      <c r="D394" s="33" t="str">
        <f t="shared" si="32"/>
        <v/>
      </c>
      <c r="E394" s="74" t="str">
        <f t="shared" si="37"/>
        <v/>
      </c>
      <c r="F394" s="74" t="str">
        <f t="shared" si="37"/>
        <v/>
      </c>
      <c r="G394" s="74" t="str">
        <f t="shared" si="37"/>
        <v/>
      </c>
      <c r="AF394" s="13"/>
      <c r="AG394" s="14"/>
    </row>
    <row r="395" spans="1:33" x14ac:dyDescent="0.25">
      <c r="A395" s="3">
        <v>186</v>
      </c>
      <c r="B395" s="86"/>
      <c r="C395" s="32" t="str">
        <f t="shared" si="38"/>
        <v/>
      </c>
      <c r="D395" s="33" t="str">
        <f t="shared" si="32"/>
        <v/>
      </c>
      <c r="E395" s="74" t="str">
        <f t="shared" ref="E395:G411" si="39">IF(E$210="","",HLOOKUP(E$210,$B$3:$AG$204,$A395,0))</f>
        <v/>
      </c>
      <c r="F395" s="74" t="str">
        <f t="shared" si="39"/>
        <v/>
      </c>
      <c r="G395" s="74" t="str">
        <f t="shared" si="39"/>
        <v/>
      </c>
      <c r="AF395" s="13"/>
      <c r="AG395" s="14"/>
    </row>
    <row r="396" spans="1:33" x14ac:dyDescent="0.25">
      <c r="A396" s="3">
        <v>187</v>
      </c>
      <c r="B396" s="86"/>
      <c r="C396" s="32" t="str">
        <f t="shared" si="38"/>
        <v/>
      </c>
      <c r="D396" s="33" t="str">
        <f t="shared" si="32"/>
        <v/>
      </c>
      <c r="E396" s="74" t="str">
        <f t="shared" si="39"/>
        <v/>
      </c>
      <c r="F396" s="74" t="str">
        <f t="shared" si="39"/>
        <v/>
      </c>
      <c r="G396" s="74" t="str">
        <f t="shared" si="39"/>
        <v/>
      </c>
      <c r="AF396" s="13"/>
      <c r="AG396" s="14"/>
    </row>
    <row r="397" spans="1:33" x14ac:dyDescent="0.25">
      <c r="A397" s="3">
        <v>188</v>
      </c>
      <c r="B397" s="86"/>
      <c r="C397" s="32" t="str">
        <f t="shared" si="38"/>
        <v/>
      </c>
      <c r="D397" s="33" t="str">
        <f t="shared" si="32"/>
        <v/>
      </c>
      <c r="E397" s="74" t="str">
        <f t="shared" si="39"/>
        <v/>
      </c>
      <c r="F397" s="74" t="str">
        <f t="shared" si="39"/>
        <v/>
      </c>
      <c r="G397" s="74" t="str">
        <f t="shared" si="39"/>
        <v/>
      </c>
      <c r="AF397" s="13"/>
      <c r="AG397" s="14"/>
    </row>
    <row r="398" spans="1:33" x14ac:dyDescent="0.25">
      <c r="A398" s="3">
        <v>189</v>
      </c>
      <c r="B398" s="86"/>
      <c r="C398" s="32" t="str">
        <f t="shared" si="38"/>
        <v/>
      </c>
      <c r="D398" s="33" t="str">
        <f t="shared" si="32"/>
        <v/>
      </c>
      <c r="E398" s="74" t="str">
        <f t="shared" si="39"/>
        <v/>
      </c>
      <c r="F398" s="74" t="str">
        <f t="shared" si="39"/>
        <v/>
      </c>
      <c r="G398" s="74" t="str">
        <f t="shared" si="39"/>
        <v/>
      </c>
      <c r="AF398" s="13"/>
      <c r="AG398" s="14"/>
    </row>
    <row r="399" spans="1:33" x14ac:dyDescent="0.25">
      <c r="A399" s="3">
        <v>190</v>
      </c>
      <c r="B399" s="86"/>
      <c r="C399" s="32" t="str">
        <f t="shared" si="38"/>
        <v/>
      </c>
      <c r="D399" s="33" t="str">
        <f t="shared" si="32"/>
        <v/>
      </c>
      <c r="E399" s="74" t="str">
        <f t="shared" si="39"/>
        <v/>
      </c>
      <c r="F399" s="74" t="str">
        <f t="shared" si="39"/>
        <v/>
      </c>
      <c r="G399" s="74" t="str">
        <f t="shared" si="39"/>
        <v/>
      </c>
      <c r="AF399" s="13"/>
      <c r="AG399" s="14"/>
    </row>
    <row r="400" spans="1:33" x14ac:dyDescent="0.25">
      <c r="A400" s="3">
        <v>191</v>
      </c>
      <c r="B400" s="86"/>
      <c r="C400" s="32" t="str">
        <f t="shared" si="38"/>
        <v/>
      </c>
      <c r="D400" s="33" t="str">
        <f t="shared" si="32"/>
        <v/>
      </c>
      <c r="E400" s="74" t="str">
        <f t="shared" si="39"/>
        <v/>
      </c>
      <c r="F400" s="74" t="str">
        <f t="shared" si="39"/>
        <v/>
      </c>
      <c r="G400" s="74" t="str">
        <f t="shared" si="39"/>
        <v/>
      </c>
      <c r="AF400" s="13"/>
      <c r="AG400" s="14"/>
    </row>
    <row r="401" spans="1:33" x14ac:dyDescent="0.25">
      <c r="A401" s="3">
        <v>192</v>
      </c>
      <c r="B401" s="86"/>
      <c r="C401" s="32" t="str">
        <f t="shared" si="38"/>
        <v/>
      </c>
      <c r="D401" s="33" t="str">
        <f t="shared" si="32"/>
        <v/>
      </c>
      <c r="E401" s="74" t="str">
        <f t="shared" si="39"/>
        <v/>
      </c>
      <c r="F401" s="74" t="str">
        <f t="shared" si="39"/>
        <v/>
      </c>
      <c r="G401" s="74" t="str">
        <f t="shared" si="39"/>
        <v/>
      </c>
      <c r="AF401" s="13"/>
      <c r="AG401" s="14"/>
    </row>
    <row r="402" spans="1:33" x14ac:dyDescent="0.25">
      <c r="A402" s="3">
        <v>193</v>
      </c>
      <c r="B402" s="86"/>
      <c r="C402" s="32" t="str">
        <f t="shared" si="38"/>
        <v/>
      </c>
      <c r="D402" s="33" t="str">
        <f t="shared" si="32"/>
        <v/>
      </c>
      <c r="E402" s="74" t="str">
        <f t="shared" si="39"/>
        <v/>
      </c>
      <c r="F402" s="74" t="str">
        <f t="shared" si="39"/>
        <v/>
      </c>
      <c r="G402" s="74" t="str">
        <f t="shared" si="39"/>
        <v/>
      </c>
      <c r="AF402" s="13"/>
      <c r="AG402" s="14"/>
    </row>
    <row r="403" spans="1:33" x14ac:dyDescent="0.25">
      <c r="A403" s="3">
        <v>194</v>
      </c>
      <c r="B403" s="86"/>
      <c r="C403" s="32" t="str">
        <f t="shared" si="38"/>
        <v/>
      </c>
      <c r="D403" s="33" t="str">
        <f t="shared" si="32"/>
        <v/>
      </c>
      <c r="E403" s="74" t="str">
        <f t="shared" si="39"/>
        <v/>
      </c>
      <c r="F403" s="74" t="str">
        <f t="shared" si="39"/>
        <v/>
      </c>
      <c r="G403" s="74" t="str">
        <f t="shared" si="39"/>
        <v/>
      </c>
      <c r="AF403" s="13"/>
      <c r="AG403" s="14"/>
    </row>
    <row r="404" spans="1:33" x14ac:dyDescent="0.25">
      <c r="A404" s="3">
        <v>195</v>
      </c>
      <c r="B404" s="86"/>
      <c r="C404" s="32" t="str">
        <f t="shared" si="38"/>
        <v/>
      </c>
      <c r="D404" s="33" t="str">
        <f t="shared" si="32"/>
        <v/>
      </c>
      <c r="E404" s="74" t="str">
        <f t="shared" si="39"/>
        <v/>
      </c>
      <c r="F404" s="74" t="str">
        <f t="shared" si="39"/>
        <v/>
      </c>
      <c r="G404" s="74" t="str">
        <f t="shared" si="39"/>
        <v/>
      </c>
      <c r="AF404" s="13"/>
      <c r="AG404" s="14"/>
    </row>
    <row r="405" spans="1:33" x14ac:dyDescent="0.25">
      <c r="A405" s="3">
        <v>196</v>
      </c>
      <c r="B405" s="86"/>
      <c r="C405" s="32" t="str">
        <f t="shared" si="38"/>
        <v/>
      </c>
      <c r="D405" s="33" t="str">
        <f t="shared" ref="D405:D411" si="40">IF(E$210="","",HLOOKUP(D$210,$B$3:$AG$204,$A405,0))</f>
        <v/>
      </c>
      <c r="E405" s="74" t="str">
        <f t="shared" si="39"/>
        <v/>
      </c>
      <c r="F405" s="74" t="str">
        <f t="shared" si="39"/>
        <v/>
      </c>
      <c r="G405" s="74" t="str">
        <f t="shared" si="39"/>
        <v/>
      </c>
      <c r="AF405" s="13"/>
      <c r="AG405" s="14"/>
    </row>
    <row r="406" spans="1:33" x14ac:dyDescent="0.25">
      <c r="A406" s="3">
        <v>197</v>
      </c>
      <c r="B406" s="86"/>
      <c r="C406" s="32" t="str">
        <f t="shared" ref="C406:C408" si="41">IF(E$210="","",HLOOKUP(C$210,$B$3:$AG$204,$A406,0))</f>
        <v/>
      </c>
      <c r="D406" s="33" t="str">
        <f t="shared" si="40"/>
        <v/>
      </c>
      <c r="E406" s="74" t="str">
        <f t="shared" si="39"/>
        <v/>
      </c>
      <c r="F406" s="74" t="str">
        <f t="shared" si="39"/>
        <v/>
      </c>
      <c r="G406" s="74" t="str">
        <f t="shared" si="39"/>
        <v/>
      </c>
      <c r="AF406" s="13"/>
      <c r="AG406" s="14"/>
    </row>
    <row r="407" spans="1:33" x14ac:dyDescent="0.25">
      <c r="A407" s="3">
        <v>198</v>
      </c>
      <c r="B407" s="86"/>
      <c r="C407" s="32" t="str">
        <f t="shared" si="41"/>
        <v/>
      </c>
      <c r="D407" s="33" t="str">
        <f t="shared" si="40"/>
        <v/>
      </c>
      <c r="E407" s="74" t="str">
        <f t="shared" si="39"/>
        <v/>
      </c>
      <c r="F407" s="74" t="str">
        <f t="shared" si="39"/>
        <v/>
      </c>
      <c r="G407" s="74" t="str">
        <f t="shared" si="39"/>
        <v/>
      </c>
      <c r="AF407" s="13"/>
      <c r="AG407" s="14"/>
    </row>
    <row r="408" spans="1:33" x14ac:dyDescent="0.25">
      <c r="A408" s="3">
        <v>199</v>
      </c>
      <c r="B408" s="86"/>
      <c r="C408" s="32" t="str">
        <f t="shared" si="41"/>
        <v/>
      </c>
      <c r="D408" s="33" t="str">
        <f t="shared" si="40"/>
        <v/>
      </c>
      <c r="E408" s="74" t="str">
        <f t="shared" si="39"/>
        <v/>
      </c>
      <c r="F408" s="74" t="str">
        <f t="shared" si="39"/>
        <v/>
      </c>
      <c r="G408" s="74" t="str">
        <f t="shared" si="39"/>
        <v/>
      </c>
      <c r="AF408" s="13"/>
      <c r="AG408" s="14"/>
    </row>
    <row r="409" spans="1:33" x14ac:dyDescent="0.25">
      <c r="A409" s="3">
        <v>200</v>
      </c>
      <c r="B409" s="86"/>
      <c r="C409" s="32" t="str">
        <f t="shared" ref="C409:C410" si="42">IF(E$210="","",HLOOKUP(C$210,$B$3:$AG$204,$A409,0))</f>
        <v/>
      </c>
      <c r="D409" s="33" t="str">
        <f t="shared" si="40"/>
        <v/>
      </c>
      <c r="E409" s="74" t="str">
        <f t="shared" si="39"/>
        <v/>
      </c>
      <c r="F409" s="74" t="str">
        <f t="shared" si="39"/>
        <v/>
      </c>
      <c r="G409" s="74" t="str">
        <f t="shared" si="39"/>
        <v/>
      </c>
      <c r="AF409" s="13"/>
      <c r="AG409" s="14"/>
    </row>
    <row r="410" spans="1:33" x14ac:dyDescent="0.25">
      <c r="A410" s="3">
        <v>201</v>
      </c>
      <c r="B410" s="86"/>
      <c r="C410" s="32" t="str">
        <f t="shared" si="42"/>
        <v/>
      </c>
      <c r="D410" s="33" t="str">
        <f t="shared" si="40"/>
        <v/>
      </c>
      <c r="E410" s="74" t="str">
        <f t="shared" si="39"/>
        <v/>
      </c>
      <c r="F410" s="74" t="str">
        <f t="shared" si="39"/>
        <v/>
      </c>
      <c r="G410" s="74" t="str">
        <f t="shared" si="39"/>
        <v/>
      </c>
      <c r="AF410" s="13"/>
      <c r="AG410" s="14"/>
    </row>
    <row r="411" spans="1:33" x14ac:dyDescent="0.25">
      <c r="A411" s="3">
        <v>202</v>
      </c>
      <c r="B411" s="86"/>
      <c r="C411" s="32" t="str">
        <f t="shared" ref="C411" si="43">IF(E$210="","",HLOOKUP(C$210,$B$3:$AG$204,$A411,0))</f>
        <v/>
      </c>
      <c r="D411" s="33" t="str">
        <f t="shared" si="40"/>
        <v/>
      </c>
      <c r="E411" s="74" t="str">
        <f t="shared" si="39"/>
        <v/>
      </c>
      <c r="F411" s="74" t="str">
        <f t="shared" si="39"/>
        <v/>
      </c>
      <c r="G411" s="74" t="str">
        <f t="shared" si="39"/>
        <v/>
      </c>
      <c r="AF411" s="13"/>
      <c r="AG411" s="14"/>
    </row>
    <row r="412" spans="1:33" x14ac:dyDescent="0.25">
      <c r="AF412" s="13"/>
      <c r="AG412" s="14"/>
    </row>
    <row r="413" spans="1:33" x14ac:dyDescent="0.25">
      <c r="AF413" s="13"/>
      <c r="AG413" s="14"/>
    </row>
    <row r="414" spans="1:33" x14ac:dyDescent="0.25">
      <c r="AF414" s="13"/>
      <c r="AG414" s="14"/>
    </row>
    <row r="415" spans="1:33" x14ac:dyDescent="0.25">
      <c r="AF415" s="13"/>
      <c r="AG415" s="14"/>
    </row>
    <row r="416" spans="1:33" x14ac:dyDescent="0.25">
      <c r="AF416" s="13"/>
      <c r="AG416" s="14"/>
    </row>
    <row r="417" spans="32:33" s="3" customFormat="1" x14ac:dyDescent="0.25">
      <c r="AF417" s="13"/>
      <c r="AG417" s="14"/>
    </row>
    <row r="418" spans="32:33" s="3" customFormat="1" x14ac:dyDescent="0.25">
      <c r="AF418" s="13"/>
      <c r="AG418" s="14"/>
    </row>
    <row r="419" spans="32:33" s="3" customFormat="1" x14ac:dyDescent="0.25">
      <c r="AF419" s="13"/>
      <c r="AG419" s="14"/>
    </row>
    <row r="420" spans="32:33" s="3" customFormat="1" x14ac:dyDescent="0.25">
      <c r="AF420" s="13"/>
      <c r="AG420" s="14"/>
    </row>
    <row r="421" spans="32:33" s="3" customFormat="1" x14ac:dyDescent="0.25">
      <c r="AF421" s="13"/>
      <c r="AG421" s="14"/>
    </row>
    <row r="422" spans="32:33" s="3" customFormat="1" x14ac:dyDescent="0.25">
      <c r="AF422" s="13"/>
      <c r="AG422" s="14"/>
    </row>
    <row r="423" spans="32:33" s="3" customFormat="1" x14ac:dyDescent="0.25">
      <c r="AF423" s="13"/>
      <c r="AG423" s="14"/>
    </row>
    <row r="424" spans="32:33" s="3" customFormat="1" x14ac:dyDescent="0.25">
      <c r="AF424" s="13"/>
      <c r="AG424" s="14"/>
    </row>
    <row r="425" spans="32:33" s="3" customFormat="1" x14ac:dyDescent="0.25">
      <c r="AF425" s="13"/>
      <c r="AG425" s="14"/>
    </row>
    <row r="426" spans="32:33" s="3" customFormat="1" x14ac:dyDescent="0.25">
      <c r="AF426" s="13"/>
      <c r="AG426" s="14"/>
    </row>
    <row r="427" spans="32:33" s="3" customFormat="1" x14ac:dyDescent="0.25">
      <c r="AF427" s="13"/>
      <c r="AG427" s="14"/>
    </row>
    <row r="428" spans="32:33" s="3" customFormat="1" x14ac:dyDescent="0.25">
      <c r="AF428" s="13"/>
      <c r="AG428" s="14"/>
    </row>
    <row r="429" spans="32:33" s="3" customFormat="1" x14ac:dyDescent="0.25">
      <c r="AF429" s="13"/>
      <c r="AG429" s="14"/>
    </row>
    <row r="430" spans="32:33" s="3" customFormat="1" x14ac:dyDescent="0.25">
      <c r="AF430" s="13"/>
      <c r="AG430" s="14"/>
    </row>
    <row r="431" spans="32:33" s="3" customFormat="1" x14ac:dyDescent="0.25">
      <c r="AF431" s="13"/>
      <c r="AG431" s="14"/>
    </row>
    <row r="432" spans="32:33" s="3" customFormat="1" x14ac:dyDescent="0.25">
      <c r="AF432" s="13"/>
      <c r="AG432" s="14"/>
    </row>
    <row r="433" spans="32:33" s="3" customFormat="1" x14ac:dyDescent="0.25">
      <c r="AF433" s="13"/>
      <c r="AG433" s="14"/>
    </row>
    <row r="434" spans="32:33" s="3" customFormat="1" x14ac:dyDescent="0.25">
      <c r="AF434" s="13"/>
      <c r="AG434" s="14"/>
    </row>
    <row r="435" spans="32:33" s="3" customFormat="1" x14ac:dyDescent="0.25">
      <c r="AF435" s="13"/>
      <c r="AG435" s="14"/>
    </row>
    <row r="436" spans="32:33" s="3" customFormat="1" x14ac:dyDescent="0.25">
      <c r="AF436" s="13"/>
      <c r="AG436" s="14"/>
    </row>
    <row r="437" spans="32:33" s="3" customFormat="1" x14ac:dyDescent="0.25">
      <c r="AF437" s="13"/>
      <c r="AG437" s="14"/>
    </row>
    <row r="438" spans="32:33" s="3" customFormat="1" x14ac:dyDescent="0.25">
      <c r="AF438" s="13"/>
      <c r="AG438" s="14"/>
    </row>
    <row r="439" spans="32:33" s="3" customFormat="1" x14ac:dyDescent="0.25">
      <c r="AF439" s="13"/>
      <c r="AG439" s="14"/>
    </row>
    <row r="440" spans="32:33" s="3" customFormat="1" x14ac:dyDescent="0.25">
      <c r="AF440" s="13"/>
      <c r="AG440" s="14"/>
    </row>
    <row r="441" spans="32:33" s="3" customFormat="1" x14ac:dyDescent="0.25">
      <c r="AF441" s="13"/>
      <c r="AG441" s="14"/>
    </row>
    <row r="442" spans="32:33" s="3" customFormat="1" x14ac:dyDescent="0.25">
      <c r="AF442" s="13"/>
      <c r="AG442" s="14"/>
    </row>
    <row r="443" spans="32:33" s="3" customFormat="1" x14ac:dyDescent="0.25">
      <c r="AF443" s="13"/>
      <c r="AG443" s="14"/>
    </row>
    <row r="444" spans="32:33" s="3" customFormat="1" x14ac:dyDescent="0.25">
      <c r="AF444" s="13"/>
      <c r="AG444" s="14"/>
    </row>
    <row r="445" spans="32:33" s="3" customFormat="1" x14ac:dyDescent="0.25">
      <c r="AF445" s="13"/>
      <c r="AG445" s="14"/>
    </row>
    <row r="446" spans="32:33" s="3" customFormat="1" x14ac:dyDescent="0.25">
      <c r="AF446" s="13"/>
      <c r="AG446" s="14"/>
    </row>
    <row r="447" spans="32:33" s="3" customFormat="1" x14ac:dyDescent="0.25">
      <c r="AF447" s="13"/>
      <c r="AG447" s="14"/>
    </row>
    <row r="448" spans="32:33" s="3" customFormat="1" x14ac:dyDescent="0.25">
      <c r="AF448" s="13"/>
      <c r="AG448" s="14"/>
    </row>
    <row r="449" spans="32:33" s="3" customFormat="1" x14ac:dyDescent="0.25">
      <c r="AF449" s="13"/>
      <c r="AG449" s="14"/>
    </row>
    <row r="450" spans="32:33" s="3" customFormat="1" x14ac:dyDescent="0.25">
      <c r="AF450" s="13"/>
      <c r="AG450" s="14"/>
    </row>
    <row r="451" spans="32:33" s="3" customFormat="1" x14ac:dyDescent="0.25">
      <c r="AF451" s="13"/>
      <c r="AG451" s="14"/>
    </row>
    <row r="452" spans="32:33" s="3" customFormat="1" x14ac:dyDescent="0.25">
      <c r="AF452" s="13"/>
      <c r="AG452" s="14"/>
    </row>
    <row r="453" spans="32:33" s="3" customFormat="1" x14ac:dyDescent="0.25">
      <c r="AF453" s="13"/>
      <c r="AG453" s="14"/>
    </row>
    <row r="454" spans="32:33" s="3" customFormat="1" x14ac:dyDescent="0.25">
      <c r="AF454" s="13"/>
      <c r="AG454" s="14"/>
    </row>
    <row r="455" spans="32:33" s="3" customFormat="1" x14ac:dyDescent="0.25">
      <c r="AF455" s="13"/>
      <c r="AG455" s="14"/>
    </row>
    <row r="456" spans="32:33" s="3" customFormat="1" x14ac:dyDescent="0.25">
      <c r="AF456" s="13"/>
      <c r="AG456" s="14"/>
    </row>
    <row r="457" spans="32:33" s="3" customFormat="1" x14ac:dyDescent="0.25">
      <c r="AF457" s="13"/>
      <c r="AG457" s="14"/>
    </row>
    <row r="458" spans="32:33" s="3" customFormat="1" x14ac:dyDescent="0.25">
      <c r="AF458" s="13"/>
      <c r="AG458" s="14"/>
    </row>
    <row r="459" spans="32:33" s="3" customFormat="1" x14ac:dyDescent="0.25">
      <c r="AF459" s="13"/>
      <c r="AG459" s="14"/>
    </row>
    <row r="460" spans="32:33" s="3" customFormat="1" x14ac:dyDescent="0.25">
      <c r="AF460" s="13"/>
      <c r="AG460" s="14"/>
    </row>
    <row r="461" spans="32:33" s="3" customFormat="1" x14ac:dyDescent="0.25">
      <c r="AF461" s="13"/>
      <c r="AG461" s="14"/>
    </row>
    <row r="462" spans="32:33" s="3" customFormat="1" x14ac:dyDescent="0.25">
      <c r="AF462" s="13"/>
      <c r="AG462" s="14"/>
    </row>
    <row r="463" spans="32:33" s="3" customFormat="1" x14ac:dyDescent="0.25">
      <c r="AF463" s="13"/>
      <c r="AG463" s="14"/>
    </row>
    <row r="464" spans="32:33" s="3" customFormat="1" x14ac:dyDescent="0.25">
      <c r="AF464" s="13"/>
      <c r="AG464" s="14"/>
    </row>
    <row r="465" spans="32:33" s="3" customFormat="1" x14ac:dyDescent="0.25">
      <c r="AF465" s="13"/>
      <c r="AG465" s="14"/>
    </row>
    <row r="466" spans="32:33" s="3" customFormat="1" x14ac:dyDescent="0.25">
      <c r="AF466" s="13"/>
      <c r="AG466" s="14"/>
    </row>
    <row r="467" spans="32:33" s="3" customFormat="1" x14ac:dyDescent="0.25">
      <c r="AF467" s="13"/>
      <c r="AG467" s="14"/>
    </row>
    <row r="468" spans="32:33" s="3" customFormat="1" x14ac:dyDescent="0.25">
      <c r="AF468" s="13"/>
      <c r="AG468" s="14"/>
    </row>
    <row r="469" spans="32:33" s="3" customFormat="1" x14ac:dyDescent="0.25">
      <c r="AF469" s="13"/>
      <c r="AG469" s="14"/>
    </row>
    <row r="470" spans="32:33" s="3" customFormat="1" x14ac:dyDescent="0.25">
      <c r="AF470" s="13"/>
      <c r="AG470" s="14"/>
    </row>
    <row r="471" spans="32:33" s="3" customFormat="1" x14ac:dyDescent="0.25">
      <c r="AF471" s="13"/>
      <c r="AG471" s="14"/>
    </row>
    <row r="472" spans="32:33" s="3" customFormat="1" x14ac:dyDescent="0.25">
      <c r="AF472" s="13"/>
      <c r="AG472" s="14"/>
    </row>
    <row r="473" spans="32:33" s="3" customFormat="1" x14ac:dyDescent="0.25">
      <c r="AF473" s="13"/>
      <c r="AG473" s="14"/>
    </row>
    <row r="474" spans="32:33" s="3" customFormat="1" x14ac:dyDescent="0.25">
      <c r="AF474" s="13"/>
      <c r="AG474" s="14"/>
    </row>
    <row r="475" spans="32:33" s="3" customFormat="1" x14ac:dyDescent="0.25">
      <c r="AF475" s="13"/>
      <c r="AG475" s="14"/>
    </row>
    <row r="476" spans="32:33" s="3" customFormat="1" x14ac:dyDescent="0.25">
      <c r="AF476" s="13"/>
      <c r="AG476" s="14"/>
    </row>
    <row r="477" spans="32:33" s="3" customFormat="1" x14ac:dyDescent="0.25">
      <c r="AF477" s="13"/>
      <c r="AG477" s="14"/>
    </row>
    <row r="478" spans="32:33" s="3" customFormat="1" x14ac:dyDescent="0.25">
      <c r="AF478" s="13"/>
      <c r="AG478" s="14"/>
    </row>
    <row r="479" spans="32:33" s="3" customFormat="1" x14ac:dyDescent="0.25">
      <c r="AF479" s="13"/>
      <c r="AG479" s="14"/>
    </row>
    <row r="480" spans="32:33" s="3" customFormat="1" x14ac:dyDescent="0.25">
      <c r="AF480" s="13"/>
      <c r="AG480" s="14"/>
    </row>
    <row r="481" spans="32:33" s="3" customFormat="1" x14ac:dyDescent="0.25">
      <c r="AF481" s="13"/>
      <c r="AG481" s="14"/>
    </row>
    <row r="482" spans="32:33" s="3" customFormat="1" x14ac:dyDescent="0.25">
      <c r="AF482" s="13"/>
      <c r="AG482" s="14"/>
    </row>
    <row r="483" spans="32:33" s="3" customFormat="1" x14ac:dyDescent="0.25">
      <c r="AF483" s="13"/>
      <c r="AG483" s="14"/>
    </row>
    <row r="484" spans="32:33" s="3" customFormat="1" x14ac:dyDescent="0.25">
      <c r="AF484" s="13"/>
      <c r="AG484" s="14"/>
    </row>
    <row r="485" spans="32:33" s="3" customFormat="1" x14ac:dyDescent="0.25">
      <c r="AF485" s="13"/>
      <c r="AG485" s="14"/>
    </row>
    <row r="486" spans="32:33" s="3" customFormat="1" x14ac:dyDescent="0.25">
      <c r="AF486" s="13"/>
      <c r="AG486" s="14"/>
    </row>
    <row r="487" spans="32:33" s="3" customFormat="1" x14ac:dyDescent="0.25">
      <c r="AF487" s="13"/>
      <c r="AG487" s="14"/>
    </row>
    <row r="488" spans="32:33" s="3" customFormat="1" x14ac:dyDescent="0.25">
      <c r="AF488" s="13"/>
      <c r="AG488" s="14"/>
    </row>
    <row r="489" spans="32:33" s="3" customFormat="1" x14ac:dyDescent="0.25">
      <c r="AF489" s="13"/>
      <c r="AG489" s="14"/>
    </row>
    <row r="490" spans="32:33" s="3" customFormat="1" x14ac:dyDescent="0.25">
      <c r="AF490" s="13"/>
      <c r="AG490" s="14"/>
    </row>
    <row r="491" spans="32:33" s="3" customFormat="1" x14ac:dyDescent="0.25">
      <c r="AF491" s="13"/>
      <c r="AG491" s="14"/>
    </row>
    <row r="492" spans="32:33" s="3" customFormat="1" x14ac:dyDescent="0.25">
      <c r="AF492" s="13"/>
      <c r="AG492" s="14"/>
    </row>
    <row r="493" spans="32:33" s="3" customFormat="1" x14ac:dyDescent="0.25">
      <c r="AF493" s="13"/>
      <c r="AG493" s="14"/>
    </row>
    <row r="494" spans="32:33" s="3" customFormat="1" x14ac:dyDescent="0.25">
      <c r="AF494" s="13"/>
      <c r="AG494" s="14"/>
    </row>
    <row r="495" spans="32:33" s="3" customFormat="1" x14ac:dyDescent="0.25">
      <c r="AF495" s="13"/>
      <c r="AG495" s="14"/>
    </row>
    <row r="496" spans="32:33" s="3" customFormat="1" x14ac:dyDescent="0.25">
      <c r="AF496" s="13"/>
      <c r="AG496" s="14"/>
    </row>
    <row r="497" spans="32:33" s="3" customFormat="1" x14ac:dyDescent="0.25">
      <c r="AF497" s="13"/>
      <c r="AG497" s="14"/>
    </row>
    <row r="498" spans="32:33" s="3" customFormat="1" x14ac:dyDescent="0.25">
      <c r="AF498" s="13"/>
      <c r="AG498" s="14"/>
    </row>
    <row r="499" spans="32:33" s="3" customFormat="1" x14ac:dyDescent="0.25">
      <c r="AF499" s="13"/>
      <c r="AG499" s="14"/>
    </row>
    <row r="500" spans="32:33" s="3" customFormat="1" x14ac:dyDescent="0.25">
      <c r="AF500" s="13"/>
      <c r="AG500" s="14"/>
    </row>
    <row r="501" spans="32:33" s="3" customFormat="1" x14ac:dyDescent="0.25">
      <c r="AF501" s="13"/>
      <c r="AG501" s="14"/>
    </row>
    <row r="502" spans="32:33" s="3" customFormat="1" x14ac:dyDescent="0.25">
      <c r="AF502" s="13"/>
      <c r="AG502" s="14"/>
    </row>
    <row r="503" spans="32:33" s="3" customFormat="1" x14ac:dyDescent="0.25">
      <c r="AF503" s="13"/>
      <c r="AG503" s="14"/>
    </row>
    <row r="504" spans="32:33" s="3" customFormat="1" x14ac:dyDescent="0.25">
      <c r="AF504" s="13"/>
      <c r="AG504" s="14"/>
    </row>
    <row r="505" spans="32:33" s="3" customFormat="1" x14ac:dyDescent="0.25">
      <c r="AF505" s="13"/>
      <c r="AG505" s="14"/>
    </row>
    <row r="506" spans="32:33" s="3" customFormat="1" x14ac:dyDescent="0.25">
      <c r="AF506" s="13"/>
      <c r="AG506" s="14"/>
    </row>
    <row r="507" spans="32:33" s="3" customFormat="1" x14ac:dyDescent="0.25">
      <c r="AF507" s="13"/>
      <c r="AG507" s="14"/>
    </row>
    <row r="508" spans="32:33" s="3" customFormat="1" x14ac:dyDescent="0.25">
      <c r="AF508" s="13"/>
      <c r="AG508" s="14"/>
    </row>
    <row r="509" spans="32:33" s="3" customFormat="1" x14ac:dyDescent="0.25">
      <c r="AF509" s="13"/>
      <c r="AG509" s="14"/>
    </row>
    <row r="510" spans="32:33" s="3" customFormat="1" x14ac:dyDescent="0.25">
      <c r="AF510" s="13"/>
      <c r="AG510" s="14"/>
    </row>
    <row r="511" spans="32:33" s="3" customFormat="1" x14ac:dyDescent="0.25">
      <c r="AF511" s="13"/>
      <c r="AG511" s="14"/>
    </row>
    <row r="512" spans="32:33" s="3" customFormat="1" x14ac:dyDescent="0.25">
      <c r="AF512" s="13"/>
      <c r="AG512" s="14"/>
    </row>
    <row r="513" spans="32:33" s="3" customFormat="1" x14ac:dyDescent="0.25">
      <c r="AF513" s="13"/>
      <c r="AG513" s="14"/>
    </row>
    <row r="514" spans="32:33" s="3" customFormat="1" x14ac:dyDescent="0.25">
      <c r="AF514" s="13"/>
      <c r="AG514" s="14"/>
    </row>
    <row r="515" spans="32:33" s="3" customFormat="1" x14ac:dyDescent="0.25">
      <c r="AF515" s="13"/>
      <c r="AG515" s="14"/>
    </row>
    <row r="516" spans="32:33" s="3" customFormat="1" x14ac:dyDescent="0.25">
      <c r="AF516" s="13"/>
      <c r="AG516" s="14"/>
    </row>
    <row r="517" spans="32:33" s="3" customFormat="1" x14ac:dyDescent="0.25">
      <c r="AF517" s="13"/>
      <c r="AG517" s="14"/>
    </row>
    <row r="518" spans="32:33" s="3" customFormat="1" x14ac:dyDescent="0.25">
      <c r="AF518" s="13"/>
      <c r="AG518" s="14"/>
    </row>
    <row r="519" spans="32:33" s="3" customFormat="1" x14ac:dyDescent="0.25">
      <c r="AF519" s="13"/>
      <c r="AG519" s="14"/>
    </row>
    <row r="520" spans="32:33" s="3" customFormat="1" x14ac:dyDescent="0.25">
      <c r="AF520" s="13"/>
      <c r="AG520" s="14"/>
    </row>
    <row r="521" spans="32:33" s="3" customFormat="1" x14ac:dyDescent="0.25">
      <c r="AF521" s="13"/>
      <c r="AG521" s="14"/>
    </row>
    <row r="522" spans="32:33" s="3" customFormat="1" x14ac:dyDescent="0.25">
      <c r="AF522" s="13"/>
      <c r="AG522" s="14"/>
    </row>
    <row r="523" spans="32:33" s="3" customFormat="1" x14ac:dyDescent="0.25">
      <c r="AF523" s="13"/>
      <c r="AG523" s="14"/>
    </row>
    <row r="524" spans="32:33" s="3" customFormat="1" x14ac:dyDescent="0.25">
      <c r="AF524" s="13"/>
      <c r="AG524" s="14"/>
    </row>
    <row r="525" spans="32:33" s="3" customFormat="1" x14ac:dyDescent="0.25">
      <c r="AF525" s="13"/>
      <c r="AG525" s="14"/>
    </row>
    <row r="526" spans="32:33" s="3" customFormat="1" x14ac:dyDescent="0.25">
      <c r="AF526" s="13"/>
      <c r="AG526" s="14"/>
    </row>
    <row r="527" spans="32:33" s="3" customFormat="1" x14ac:dyDescent="0.25">
      <c r="AF527" s="13"/>
      <c r="AG527" s="14"/>
    </row>
    <row r="528" spans="32:33" s="3" customFormat="1" x14ac:dyDescent="0.25">
      <c r="AF528" s="13"/>
      <c r="AG528" s="14"/>
    </row>
    <row r="529" spans="32:33" s="3" customFormat="1" x14ac:dyDescent="0.25">
      <c r="AF529" s="13"/>
      <c r="AG529" s="14"/>
    </row>
    <row r="530" spans="32:33" s="3" customFormat="1" x14ac:dyDescent="0.25">
      <c r="AF530" s="13"/>
      <c r="AG530" s="14"/>
    </row>
    <row r="531" spans="32:33" s="3" customFormat="1" x14ac:dyDescent="0.25">
      <c r="AF531" s="13"/>
      <c r="AG531" s="14"/>
    </row>
    <row r="532" spans="32:33" s="3" customFormat="1" x14ac:dyDescent="0.25">
      <c r="AF532" s="13"/>
      <c r="AG532" s="14"/>
    </row>
    <row r="533" spans="32:33" s="3" customFormat="1" x14ac:dyDescent="0.25">
      <c r="AF533" s="13"/>
      <c r="AG533" s="14"/>
    </row>
    <row r="534" spans="32:33" s="3" customFormat="1" x14ac:dyDescent="0.25">
      <c r="AF534" s="13"/>
      <c r="AG534" s="14"/>
    </row>
    <row r="535" spans="32:33" s="3" customFormat="1" x14ac:dyDescent="0.25">
      <c r="AF535" s="13"/>
      <c r="AG535" s="14"/>
    </row>
    <row r="536" spans="32:33" s="3" customFormat="1" x14ac:dyDescent="0.25">
      <c r="AF536" s="13"/>
      <c r="AG536" s="14"/>
    </row>
    <row r="537" spans="32:33" s="3" customFormat="1" x14ac:dyDescent="0.25">
      <c r="AF537" s="13"/>
      <c r="AG537" s="14"/>
    </row>
    <row r="538" spans="32:33" s="3" customFormat="1" x14ac:dyDescent="0.25">
      <c r="AF538" s="13"/>
      <c r="AG538" s="14"/>
    </row>
    <row r="539" spans="32:33" s="3" customFormat="1" x14ac:dyDescent="0.25">
      <c r="AF539" s="13"/>
      <c r="AG539" s="14"/>
    </row>
    <row r="540" spans="32:33" s="3" customFormat="1" x14ac:dyDescent="0.25">
      <c r="AF540" s="13"/>
      <c r="AG540" s="14"/>
    </row>
    <row r="541" spans="32:33" s="3" customFormat="1" x14ac:dyDescent="0.25">
      <c r="AF541" s="13"/>
      <c r="AG541" s="14"/>
    </row>
    <row r="542" spans="32:33" s="3" customFormat="1" x14ac:dyDescent="0.25">
      <c r="AF542" s="13"/>
      <c r="AG542" s="14"/>
    </row>
    <row r="543" spans="32:33" s="3" customFormat="1" x14ac:dyDescent="0.25">
      <c r="AF543" s="13"/>
      <c r="AG543" s="14"/>
    </row>
    <row r="544" spans="32:33" s="3" customFormat="1" x14ac:dyDescent="0.25">
      <c r="AF544" s="13"/>
      <c r="AG544" s="14"/>
    </row>
    <row r="545" spans="32:33" s="3" customFormat="1" x14ac:dyDescent="0.25">
      <c r="AF545" s="13"/>
      <c r="AG545" s="14"/>
    </row>
    <row r="546" spans="32:33" s="3" customFormat="1" x14ac:dyDescent="0.25">
      <c r="AF546" s="13"/>
      <c r="AG546" s="14"/>
    </row>
    <row r="547" spans="32:33" s="3" customFormat="1" x14ac:dyDescent="0.25">
      <c r="AF547" s="13"/>
      <c r="AG547" s="14"/>
    </row>
    <row r="548" spans="32:33" s="3" customFormat="1" x14ac:dyDescent="0.25">
      <c r="AF548" s="13"/>
      <c r="AG548" s="14"/>
    </row>
    <row r="549" spans="32:33" s="3" customFormat="1" x14ac:dyDescent="0.25">
      <c r="AF549" s="13"/>
      <c r="AG549" s="14"/>
    </row>
    <row r="550" spans="32:33" s="3" customFormat="1" x14ac:dyDescent="0.25">
      <c r="AF550" s="13"/>
      <c r="AG550" s="14"/>
    </row>
    <row r="551" spans="32:33" s="3" customFormat="1" x14ac:dyDescent="0.25">
      <c r="AF551" s="13"/>
      <c r="AG551" s="14"/>
    </row>
    <row r="552" spans="32:33" s="3" customFormat="1" x14ac:dyDescent="0.25">
      <c r="AF552" s="13"/>
      <c r="AG552" s="14"/>
    </row>
    <row r="553" spans="32:33" s="3" customFormat="1" x14ac:dyDescent="0.25">
      <c r="AF553" s="13"/>
      <c r="AG553" s="14"/>
    </row>
    <row r="554" spans="32:33" s="3" customFormat="1" x14ac:dyDescent="0.25">
      <c r="AF554" s="13"/>
      <c r="AG554" s="14"/>
    </row>
    <row r="555" spans="32:33" s="3" customFormat="1" x14ac:dyDescent="0.25">
      <c r="AF555" s="13"/>
      <c r="AG555" s="14"/>
    </row>
    <row r="556" spans="32:33" s="3" customFormat="1" x14ac:dyDescent="0.25">
      <c r="AF556" s="13"/>
      <c r="AG556" s="14"/>
    </row>
    <row r="557" spans="32:33" s="3" customFormat="1" x14ac:dyDescent="0.25">
      <c r="AF557" s="13"/>
      <c r="AG557" s="14"/>
    </row>
    <row r="558" spans="32:33" s="3" customFormat="1" x14ac:dyDescent="0.25">
      <c r="AF558" s="13"/>
      <c r="AG558" s="14"/>
    </row>
    <row r="559" spans="32:33" s="3" customFormat="1" x14ac:dyDescent="0.25">
      <c r="AF559" s="13"/>
      <c r="AG559" s="14"/>
    </row>
    <row r="560" spans="32:33" s="3" customFormat="1" x14ac:dyDescent="0.25">
      <c r="AF560" s="13"/>
      <c r="AG560" s="14"/>
    </row>
    <row r="561" spans="32:33" s="3" customFormat="1" x14ac:dyDescent="0.25">
      <c r="AF561" s="13"/>
      <c r="AG561" s="14"/>
    </row>
    <row r="562" spans="32:33" s="3" customFormat="1" x14ac:dyDescent="0.25">
      <c r="AF562" s="13"/>
      <c r="AG562" s="14"/>
    </row>
    <row r="563" spans="32:33" s="3" customFormat="1" x14ac:dyDescent="0.25">
      <c r="AF563" s="13"/>
      <c r="AG563" s="14"/>
    </row>
    <row r="564" spans="32:33" s="3" customFormat="1" x14ac:dyDescent="0.25">
      <c r="AF564" s="13"/>
      <c r="AG564" s="14"/>
    </row>
    <row r="565" spans="32:33" s="3" customFormat="1" x14ac:dyDescent="0.25">
      <c r="AF565" s="13"/>
      <c r="AG565" s="14"/>
    </row>
    <row r="566" spans="32:33" s="3" customFormat="1" x14ac:dyDescent="0.25">
      <c r="AF566" s="13"/>
      <c r="AG566" s="14"/>
    </row>
    <row r="567" spans="32:33" s="3" customFormat="1" x14ac:dyDescent="0.25">
      <c r="AF567" s="13"/>
      <c r="AG567" s="14"/>
    </row>
    <row r="568" spans="32:33" s="3" customFormat="1" x14ac:dyDescent="0.25">
      <c r="AF568" s="13"/>
      <c r="AG568" s="14"/>
    </row>
    <row r="569" spans="32:33" s="3" customFormat="1" x14ac:dyDescent="0.25">
      <c r="AF569" s="13"/>
      <c r="AG569" s="14"/>
    </row>
    <row r="570" spans="32:33" s="3" customFormat="1" x14ac:dyDescent="0.25">
      <c r="AF570" s="13"/>
      <c r="AG570" s="14"/>
    </row>
    <row r="571" spans="32:33" s="3" customFormat="1" x14ac:dyDescent="0.25">
      <c r="AF571" s="13"/>
      <c r="AG571" s="14"/>
    </row>
    <row r="572" spans="32:33" s="3" customFormat="1" x14ac:dyDescent="0.25">
      <c r="AF572" s="13"/>
      <c r="AG572" s="14"/>
    </row>
    <row r="573" spans="32:33" s="3" customFormat="1" x14ac:dyDescent="0.25">
      <c r="AF573" s="13"/>
      <c r="AG573" s="14"/>
    </row>
    <row r="574" spans="32:33" s="3" customFormat="1" x14ac:dyDescent="0.25">
      <c r="AF574" s="13"/>
      <c r="AG574" s="14"/>
    </row>
    <row r="575" spans="32:33" s="3" customFormat="1" x14ac:dyDescent="0.25">
      <c r="AF575" s="13"/>
      <c r="AG575" s="14"/>
    </row>
    <row r="576" spans="32:33" s="3" customFormat="1" x14ac:dyDescent="0.25">
      <c r="AF576" s="13"/>
      <c r="AG576" s="14"/>
    </row>
    <row r="577" spans="32:33" s="3" customFormat="1" x14ac:dyDescent="0.25">
      <c r="AF577" s="13"/>
      <c r="AG577" s="14"/>
    </row>
    <row r="578" spans="32:33" s="3" customFormat="1" x14ac:dyDescent="0.25">
      <c r="AF578" s="13"/>
      <c r="AG578" s="14"/>
    </row>
    <row r="579" spans="32:33" s="3" customFormat="1" x14ac:dyDescent="0.25">
      <c r="AF579" s="13"/>
      <c r="AG579" s="14"/>
    </row>
    <row r="580" spans="32:33" s="3" customFormat="1" x14ac:dyDescent="0.25">
      <c r="AF580" s="13"/>
      <c r="AG580" s="14"/>
    </row>
    <row r="581" spans="32:33" s="3" customFormat="1" x14ac:dyDescent="0.25">
      <c r="AF581" s="13"/>
      <c r="AG581" s="14"/>
    </row>
    <row r="582" spans="32:33" s="3" customFormat="1" x14ac:dyDescent="0.25">
      <c r="AF582" s="13"/>
      <c r="AG582" s="14"/>
    </row>
    <row r="583" spans="32:33" s="3" customFormat="1" x14ac:dyDescent="0.25">
      <c r="AF583" s="13"/>
      <c r="AG583" s="14"/>
    </row>
    <row r="584" spans="32:33" s="3" customFormat="1" x14ac:dyDescent="0.25">
      <c r="AF584" s="13"/>
      <c r="AG584" s="14"/>
    </row>
    <row r="585" spans="32:33" s="3" customFormat="1" x14ac:dyDescent="0.25">
      <c r="AF585" s="13"/>
      <c r="AG585" s="14"/>
    </row>
    <row r="586" spans="32:33" s="3" customFormat="1" x14ac:dyDescent="0.25">
      <c r="AF586" s="13"/>
      <c r="AG586" s="14"/>
    </row>
    <row r="587" spans="32:33" s="3" customFormat="1" x14ac:dyDescent="0.25">
      <c r="AF587" s="13"/>
      <c r="AG587" s="14"/>
    </row>
    <row r="588" spans="32:33" s="3" customFormat="1" x14ac:dyDescent="0.25">
      <c r="AF588" s="13"/>
      <c r="AG588" s="14"/>
    </row>
    <row r="589" spans="32:33" s="3" customFormat="1" x14ac:dyDescent="0.25">
      <c r="AF589" s="13"/>
      <c r="AG589" s="14"/>
    </row>
    <row r="590" spans="32:33" s="3" customFormat="1" x14ac:dyDescent="0.25">
      <c r="AF590" s="13"/>
      <c r="AG590" s="14"/>
    </row>
    <row r="591" spans="32:33" s="3" customFormat="1" x14ac:dyDescent="0.25">
      <c r="AF591" s="13"/>
      <c r="AG591" s="14"/>
    </row>
    <row r="592" spans="32:33" s="3" customFormat="1" x14ac:dyDescent="0.25">
      <c r="AF592" s="13"/>
      <c r="AG592" s="14"/>
    </row>
    <row r="593" spans="32:33" s="3" customFormat="1" x14ac:dyDescent="0.25">
      <c r="AF593" s="13"/>
      <c r="AG593" s="14"/>
    </row>
    <row r="594" spans="32:33" s="3" customFormat="1" x14ac:dyDescent="0.25">
      <c r="AF594" s="13"/>
      <c r="AG594" s="14"/>
    </row>
    <row r="595" spans="32:33" s="3" customFormat="1" x14ac:dyDescent="0.25">
      <c r="AF595" s="13"/>
      <c r="AG595" s="14"/>
    </row>
    <row r="596" spans="32:33" s="3" customFormat="1" x14ac:dyDescent="0.25">
      <c r="AF596" s="13"/>
      <c r="AG596" s="14"/>
    </row>
    <row r="597" spans="32:33" s="3" customFormat="1" x14ac:dyDescent="0.25">
      <c r="AF597" s="13"/>
      <c r="AG597" s="14"/>
    </row>
    <row r="598" spans="32:33" s="3" customFormat="1" x14ac:dyDescent="0.25">
      <c r="AF598" s="13"/>
      <c r="AG598" s="14"/>
    </row>
    <row r="599" spans="32:33" s="3" customFormat="1" x14ac:dyDescent="0.25">
      <c r="AF599" s="13"/>
      <c r="AG599" s="14"/>
    </row>
    <row r="600" spans="32:33" s="3" customFormat="1" x14ac:dyDescent="0.25">
      <c r="AF600" s="13"/>
      <c r="AG600" s="14"/>
    </row>
    <row r="601" spans="32:33" s="3" customFormat="1" x14ac:dyDescent="0.25">
      <c r="AF601" s="13"/>
      <c r="AG601" s="14"/>
    </row>
    <row r="602" spans="32:33" s="3" customFormat="1" x14ac:dyDescent="0.25">
      <c r="AF602" s="13"/>
      <c r="AG602" s="14"/>
    </row>
    <row r="603" spans="32:33" s="3" customFormat="1" x14ac:dyDescent="0.25">
      <c r="AF603" s="13"/>
      <c r="AG603" s="14"/>
    </row>
    <row r="604" spans="32:33" s="3" customFormat="1" x14ac:dyDescent="0.25">
      <c r="AF604" s="13"/>
      <c r="AG604" s="14"/>
    </row>
    <row r="605" spans="32:33" s="3" customFormat="1" x14ac:dyDescent="0.25">
      <c r="AF605" s="13"/>
      <c r="AG605" s="14"/>
    </row>
    <row r="606" spans="32:33" s="3" customFormat="1" x14ac:dyDescent="0.25">
      <c r="AF606" s="13"/>
      <c r="AG606" s="14"/>
    </row>
    <row r="607" spans="32:33" s="3" customFormat="1" x14ac:dyDescent="0.25">
      <c r="AF607" s="13"/>
      <c r="AG607" s="14"/>
    </row>
    <row r="608" spans="32:33" s="3" customFormat="1" x14ac:dyDescent="0.25">
      <c r="AF608" s="13"/>
      <c r="AG608" s="14"/>
    </row>
    <row r="609" spans="32:33" s="3" customFormat="1" x14ac:dyDescent="0.25">
      <c r="AF609" s="13"/>
      <c r="AG609" s="14"/>
    </row>
    <row r="610" spans="32:33" s="3" customFormat="1" x14ac:dyDescent="0.25">
      <c r="AF610" s="13"/>
      <c r="AG610" s="14"/>
    </row>
    <row r="611" spans="32:33" s="3" customFormat="1" x14ac:dyDescent="0.25">
      <c r="AF611" s="13"/>
      <c r="AG611" s="14"/>
    </row>
    <row r="612" spans="32:33" s="3" customFormat="1" x14ac:dyDescent="0.25">
      <c r="AF612" s="13"/>
      <c r="AG612" s="14"/>
    </row>
    <row r="613" spans="32:33" s="3" customFormat="1" x14ac:dyDescent="0.25">
      <c r="AF613" s="13"/>
      <c r="AG613" s="14"/>
    </row>
    <row r="614" spans="32:33" s="3" customFormat="1" x14ac:dyDescent="0.25">
      <c r="AF614" s="13"/>
      <c r="AG614" s="14"/>
    </row>
    <row r="615" spans="32:33" s="3" customFormat="1" x14ac:dyDescent="0.25">
      <c r="AF615" s="13"/>
      <c r="AG615" s="14"/>
    </row>
    <row r="616" spans="32:33" s="3" customFormat="1" x14ac:dyDescent="0.25">
      <c r="AF616" s="13"/>
      <c r="AG616" s="14"/>
    </row>
    <row r="617" spans="32:33" s="3" customFormat="1" x14ac:dyDescent="0.25">
      <c r="AF617" s="13"/>
      <c r="AG617" s="14"/>
    </row>
    <row r="618" spans="32:33" s="3" customFormat="1" x14ac:dyDescent="0.25">
      <c r="AF618" s="13"/>
      <c r="AG618" s="14"/>
    </row>
    <row r="619" spans="32:33" s="3" customFormat="1" x14ac:dyDescent="0.25">
      <c r="AF619" s="13"/>
      <c r="AG619" s="14"/>
    </row>
    <row r="620" spans="32:33" s="3" customFormat="1" x14ac:dyDescent="0.25">
      <c r="AF620" s="13"/>
      <c r="AG620" s="14"/>
    </row>
    <row r="621" spans="32:33" s="3" customFormat="1" x14ac:dyDescent="0.25">
      <c r="AF621" s="13"/>
      <c r="AG621" s="14"/>
    </row>
    <row r="622" spans="32:33" s="3" customFormat="1" x14ac:dyDescent="0.25">
      <c r="AF622" s="13"/>
      <c r="AG622" s="14"/>
    </row>
    <row r="623" spans="32:33" s="3" customFormat="1" x14ac:dyDescent="0.25">
      <c r="AF623" s="13"/>
      <c r="AG623" s="14"/>
    </row>
    <row r="624" spans="32:33" s="3" customFormat="1" x14ac:dyDescent="0.25">
      <c r="AF624" s="13"/>
      <c r="AG624" s="14"/>
    </row>
    <row r="625" spans="32:33" s="3" customFormat="1" x14ac:dyDescent="0.25">
      <c r="AF625" s="13"/>
      <c r="AG625" s="14"/>
    </row>
    <row r="626" spans="32:33" s="3" customFormat="1" x14ac:dyDescent="0.25">
      <c r="AF626" s="13"/>
      <c r="AG626" s="14"/>
    </row>
    <row r="627" spans="32:33" s="3" customFormat="1" x14ac:dyDescent="0.25">
      <c r="AF627" s="13"/>
      <c r="AG627" s="14"/>
    </row>
    <row r="628" spans="32:33" s="3" customFormat="1" x14ac:dyDescent="0.25">
      <c r="AF628" s="13"/>
      <c r="AG628" s="14"/>
    </row>
    <row r="629" spans="32:33" s="3" customFormat="1" x14ac:dyDescent="0.25">
      <c r="AF629" s="13"/>
      <c r="AG629" s="14"/>
    </row>
    <row r="630" spans="32:33" s="3" customFormat="1" x14ac:dyDescent="0.25">
      <c r="AF630" s="13"/>
      <c r="AG630" s="14"/>
    </row>
    <row r="631" spans="32:33" s="3" customFormat="1" x14ac:dyDescent="0.25">
      <c r="AF631" s="13"/>
      <c r="AG631" s="14"/>
    </row>
    <row r="632" spans="32:33" s="3" customFormat="1" x14ac:dyDescent="0.25">
      <c r="AF632" s="13"/>
      <c r="AG632" s="14"/>
    </row>
    <row r="633" spans="32:33" s="3" customFormat="1" x14ac:dyDescent="0.25">
      <c r="AF633" s="13"/>
      <c r="AG633" s="14"/>
    </row>
    <row r="634" spans="32:33" s="3" customFormat="1" x14ac:dyDescent="0.25">
      <c r="AF634" s="13"/>
      <c r="AG634" s="14"/>
    </row>
    <row r="635" spans="32:33" s="3" customFormat="1" x14ac:dyDescent="0.25">
      <c r="AF635" s="13"/>
      <c r="AG635" s="14"/>
    </row>
    <row r="636" spans="32:33" s="3" customFormat="1" x14ac:dyDescent="0.25">
      <c r="AF636" s="13"/>
      <c r="AG636" s="14"/>
    </row>
    <row r="637" spans="32:33" s="3" customFormat="1" x14ac:dyDescent="0.25">
      <c r="AF637" s="13"/>
      <c r="AG637" s="14"/>
    </row>
    <row r="638" spans="32:33" s="3" customFormat="1" x14ac:dyDescent="0.25">
      <c r="AF638" s="13"/>
      <c r="AG638" s="14"/>
    </row>
    <row r="639" spans="32:33" s="3" customFormat="1" x14ac:dyDescent="0.25">
      <c r="AF639" s="13"/>
      <c r="AG639" s="14"/>
    </row>
    <row r="640" spans="32:33" s="3" customFormat="1" x14ac:dyDescent="0.25">
      <c r="AF640" s="13"/>
      <c r="AG640" s="14"/>
    </row>
    <row r="641" spans="32:33" s="3" customFormat="1" x14ac:dyDescent="0.25">
      <c r="AF641" s="13"/>
      <c r="AG641" s="14"/>
    </row>
    <row r="642" spans="32:33" s="3" customFormat="1" x14ac:dyDescent="0.25">
      <c r="AF642" s="13"/>
      <c r="AG642" s="14"/>
    </row>
    <row r="643" spans="32:33" s="3" customFormat="1" x14ac:dyDescent="0.25">
      <c r="AF643" s="13"/>
      <c r="AG643" s="14"/>
    </row>
    <row r="644" spans="32:33" s="3" customFormat="1" x14ac:dyDescent="0.25">
      <c r="AF644" s="13"/>
      <c r="AG644" s="14"/>
    </row>
    <row r="645" spans="32:33" s="3" customFormat="1" x14ac:dyDescent="0.25">
      <c r="AF645" s="13"/>
      <c r="AG645" s="14"/>
    </row>
    <row r="646" spans="32:33" s="3" customFormat="1" x14ac:dyDescent="0.25">
      <c r="AF646" s="13"/>
      <c r="AG646" s="14"/>
    </row>
    <row r="647" spans="32:33" s="3" customFormat="1" x14ac:dyDescent="0.25">
      <c r="AF647" s="13"/>
      <c r="AG647" s="14"/>
    </row>
    <row r="648" spans="32:33" s="3" customFormat="1" x14ac:dyDescent="0.25">
      <c r="AF648" s="13"/>
      <c r="AG648" s="14"/>
    </row>
    <row r="649" spans="32:33" s="3" customFormat="1" x14ac:dyDescent="0.25">
      <c r="AF649" s="13"/>
      <c r="AG649" s="14"/>
    </row>
    <row r="650" spans="32:33" s="3" customFormat="1" x14ac:dyDescent="0.25">
      <c r="AF650" s="13"/>
      <c r="AG650" s="14"/>
    </row>
    <row r="651" spans="32:33" s="3" customFormat="1" x14ac:dyDescent="0.25">
      <c r="AF651" s="13"/>
      <c r="AG651" s="14"/>
    </row>
    <row r="652" spans="32:33" s="3" customFormat="1" x14ac:dyDescent="0.25">
      <c r="AF652" s="13"/>
      <c r="AG652" s="14"/>
    </row>
    <row r="653" spans="32:33" s="3" customFormat="1" x14ac:dyDescent="0.25">
      <c r="AF653" s="13"/>
      <c r="AG653" s="14"/>
    </row>
    <row r="654" spans="32:33" s="3" customFormat="1" x14ac:dyDescent="0.25">
      <c r="AF654" s="13"/>
      <c r="AG654" s="14"/>
    </row>
    <row r="655" spans="32:33" s="3" customFormat="1" x14ac:dyDescent="0.25">
      <c r="AF655" s="13"/>
      <c r="AG655" s="14"/>
    </row>
    <row r="656" spans="32:33" s="3" customFormat="1" x14ac:dyDescent="0.25">
      <c r="AF656" s="13"/>
      <c r="AG656" s="14"/>
    </row>
    <row r="657" spans="32:33" s="3" customFormat="1" x14ac:dyDescent="0.25">
      <c r="AF657" s="13"/>
      <c r="AG657" s="14"/>
    </row>
    <row r="658" spans="32:33" s="3" customFormat="1" x14ac:dyDescent="0.25">
      <c r="AF658" s="13"/>
      <c r="AG658" s="14"/>
    </row>
    <row r="659" spans="32:33" s="3" customFormat="1" x14ac:dyDescent="0.25">
      <c r="AF659" s="13"/>
      <c r="AG659" s="14"/>
    </row>
    <row r="660" spans="32:33" s="3" customFormat="1" x14ac:dyDescent="0.25">
      <c r="AF660" s="13"/>
      <c r="AG660" s="14"/>
    </row>
    <row r="661" spans="32:33" s="3" customFormat="1" x14ac:dyDescent="0.25">
      <c r="AF661" s="13"/>
      <c r="AG661" s="14"/>
    </row>
    <row r="662" spans="32:33" s="3" customFormat="1" x14ac:dyDescent="0.25">
      <c r="AF662" s="13"/>
      <c r="AG662" s="14"/>
    </row>
    <row r="663" spans="32:33" s="3" customFormat="1" x14ac:dyDescent="0.25">
      <c r="AF663" s="13"/>
      <c r="AG663" s="14"/>
    </row>
    <row r="664" spans="32:33" s="3" customFormat="1" x14ac:dyDescent="0.25">
      <c r="AF664" s="13"/>
      <c r="AG664" s="14"/>
    </row>
    <row r="665" spans="32:33" s="3" customFormat="1" x14ac:dyDescent="0.25">
      <c r="AF665" s="13"/>
      <c r="AG665" s="14"/>
    </row>
    <row r="666" spans="32:33" s="3" customFormat="1" x14ac:dyDescent="0.25">
      <c r="AF666" s="13"/>
      <c r="AG666" s="14"/>
    </row>
    <row r="667" spans="32:33" s="3" customFormat="1" x14ac:dyDescent="0.25">
      <c r="AF667" s="13"/>
      <c r="AG667" s="14"/>
    </row>
    <row r="668" spans="32:33" s="3" customFormat="1" x14ac:dyDescent="0.25">
      <c r="AF668" s="13"/>
      <c r="AG668" s="14"/>
    </row>
    <row r="669" spans="32:33" s="3" customFormat="1" x14ac:dyDescent="0.25">
      <c r="AF669" s="13"/>
      <c r="AG669" s="14"/>
    </row>
    <row r="670" spans="32:33" s="3" customFormat="1" x14ac:dyDescent="0.25">
      <c r="AF670" s="13"/>
      <c r="AG670" s="14"/>
    </row>
    <row r="671" spans="32:33" s="3" customFormat="1" x14ac:dyDescent="0.25">
      <c r="AF671" s="13"/>
      <c r="AG671" s="14"/>
    </row>
    <row r="672" spans="32:33" s="3" customFormat="1" x14ac:dyDescent="0.25">
      <c r="AF672" s="13"/>
      <c r="AG672" s="14"/>
    </row>
    <row r="673" spans="32:33" s="3" customFormat="1" x14ac:dyDescent="0.25">
      <c r="AF673" s="13"/>
      <c r="AG673" s="14"/>
    </row>
    <row r="674" spans="32:33" s="3" customFormat="1" x14ac:dyDescent="0.25">
      <c r="AF674" s="13"/>
      <c r="AG674" s="14"/>
    </row>
    <row r="675" spans="32:33" s="3" customFormat="1" x14ac:dyDescent="0.25">
      <c r="AF675" s="13"/>
      <c r="AG675" s="14"/>
    </row>
    <row r="676" spans="32:33" s="3" customFormat="1" x14ac:dyDescent="0.25">
      <c r="AF676" s="13"/>
      <c r="AG676" s="14"/>
    </row>
    <row r="677" spans="32:33" s="3" customFormat="1" x14ac:dyDescent="0.25">
      <c r="AF677" s="13"/>
      <c r="AG677" s="14"/>
    </row>
    <row r="678" spans="32:33" s="3" customFormat="1" x14ac:dyDescent="0.25">
      <c r="AF678" s="13"/>
      <c r="AG678" s="14"/>
    </row>
    <row r="679" spans="32:33" s="3" customFormat="1" x14ac:dyDescent="0.25">
      <c r="AF679" s="13"/>
      <c r="AG679" s="14"/>
    </row>
    <row r="680" spans="32:33" s="3" customFormat="1" x14ac:dyDescent="0.25">
      <c r="AF680" s="13"/>
      <c r="AG680" s="14"/>
    </row>
    <row r="681" spans="32:33" s="3" customFormat="1" x14ac:dyDescent="0.25">
      <c r="AF681" s="13"/>
      <c r="AG681" s="14"/>
    </row>
    <row r="682" spans="32:33" s="3" customFormat="1" x14ac:dyDescent="0.25">
      <c r="AF682" s="13"/>
      <c r="AG682" s="14"/>
    </row>
    <row r="683" spans="32:33" s="3" customFormat="1" x14ac:dyDescent="0.25">
      <c r="AF683" s="13"/>
      <c r="AG683" s="14"/>
    </row>
    <row r="684" spans="32:33" s="3" customFormat="1" x14ac:dyDescent="0.25">
      <c r="AF684" s="13"/>
      <c r="AG684" s="14"/>
    </row>
    <row r="685" spans="32:33" s="3" customFormat="1" x14ac:dyDescent="0.25">
      <c r="AF685" s="13"/>
      <c r="AG685" s="14"/>
    </row>
    <row r="686" spans="32:33" s="3" customFormat="1" x14ac:dyDescent="0.25">
      <c r="AF686" s="13"/>
      <c r="AG686" s="14"/>
    </row>
    <row r="687" spans="32:33" s="3" customFormat="1" x14ac:dyDescent="0.25">
      <c r="AF687" s="13"/>
      <c r="AG687" s="14"/>
    </row>
    <row r="688" spans="32:33" s="3" customFormat="1" x14ac:dyDescent="0.25">
      <c r="AF688" s="13"/>
      <c r="AG688" s="14"/>
    </row>
    <row r="689" spans="32:33" s="3" customFormat="1" x14ac:dyDescent="0.25">
      <c r="AF689" s="13"/>
      <c r="AG689" s="14"/>
    </row>
    <row r="690" spans="32:33" s="3" customFormat="1" x14ac:dyDescent="0.25">
      <c r="AF690" s="13"/>
      <c r="AG690" s="14"/>
    </row>
    <row r="691" spans="32:33" s="3" customFormat="1" x14ac:dyDescent="0.25">
      <c r="AF691" s="13"/>
      <c r="AG691" s="14"/>
    </row>
    <row r="692" spans="32:33" s="3" customFormat="1" x14ac:dyDescent="0.25">
      <c r="AF692" s="13"/>
      <c r="AG692" s="14"/>
    </row>
    <row r="693" spans="32:33" s="3" customFormat="1" x14ac:dyDescent="0.25">
      <c r="AF693" s="13"/>
      <c r="AG693" s="14"/>
    </row>
    <row r="694" spans="32:33" s="3" customFormat="1" x14ac:dyDescent="0.25">
      <c r="AF694" s="13"/>
      <c r="AG694" s="14"/>
    </row>
    <row r="695" spans="32:33" s="3" customFormat="1" x14ac:dyDescent="0.25">
      <c r="AF695" s="13"/>
      <c r="AG695" s="14"/>
    </row>
    <row r="696" spans="32:33" s="3" customFormat="1" x14ac:dyDescent="0.25">
      <c r="AF696" s="13"/>
      <c r="AG696" s="14"/>
    </row>
    <row r="697" spans="32:33" s="3" customFormat="1" x14ac:dyDescent="0.25">
      <c r="AF697" s="13"/>
      <c r="AG697" s="14"/>
    </row>
    <row r="698" spans="32:33" s="3" customFormat="1" x14ac:dyDescent="0.25">
      <c r="AF698" s="13"/>
      <c r="AG698" s="14"/>
    </row>
    <row r="699" spans="32:33" s="3" customFormat="1" x14ac:dyDescent="0.25">
      <c r="AF699" s="13"/>
      <c r="AG699" s="14"/>
    </row>
    <row r="700" spans="32:33" s="3" customFormat="1" x14ac:dyDescent="0.25">
      <c r="AF700" s="13"/>
      <c r="AG700" s="14"/>
    </row>
    <row r="701" spans="32:33" s="3" customFormat="1" x14ac:dyDescent="0.25">
      <c r="AF701" s="13"/>
      <c r="AG701" s="14"/>
    </row>
    <row r="702" spans="32:33" s="3" customFormat="1" x14ac:dyDescent="0.25">
      <c r="AF702" s="13"/>
      <c r="AG702" s="14"/>
    </row>
    <row r="703" spans="32:33" s="3" customFormat="1" x14ac:dyDescent="0.25">
      <c r="AF703" s="13"/>
      <c r="AG703" s="14"/>
    </row>
    <row r="704" spans="32:33" s="3" customFormat="1" x14ac:dyDescent="0.25">
      <c r="AF704" s="13"/>
      <c r="AG704" s="14"/>
    </row>
    <row r="705" spans="32:33" s="3" customFormat="1" x14ac:dyDescent="0.25">
      <c r="AF705" s="13"/>
      <c r="AG705" s="14"/>
    </row>
    <row r="706" spans="32:33" s="3" customFormat="1" x14ac:dyDescent="0.25">
      <c r="AF706" s="13"/>
      <c r="AG706" s="14"/>
    </row>
    <row r="707" spans="32:33" s="3" customFormat="1" x14ac:dyDescent="0.25">
      <c r="AF707" s="13"/>
      <c r="AG707" s="14"/>
    </row>
    <row r="708" spans="32:33" s="3" customFormat="1" x14ac:dyDescent="0.25">
      <c r="AF708" s="13"/>
      <c r="AG708" s="14"/>
    </row>
    <row r="709" spans="32:33" s="3" customFormat="1" x14ac:dyDescent="0.25">
      <c r="AF709" s="13"/>
      <c r="AG709" s="14"/>
    </row>
    <row r="710" spans="32:33" s="3" customFormat="1" x14ac:dyDescent="0.25">
      <c r="AF710" s="13"/>
      <c r="AG710" s="14"/>
    </row>
    <row r="711" spans="32:33" s="3" customFormat="1" x14ac:dyDescent="0.25">
      <c r="AF711" s="13"/>
      <c r="AG711" s="14"/>
    </row>
    <row r="712" spans="32:33" s="3" customFormat="1" x14ac:dyDescent="0.25">
      <c r="AF712" s="13"/>
      <c r="AG712" s="14"/>
    </row>
    <row r="713" spans="32:33" s="3" customFormat="1" x14ac:dyDescent="0.25">
      <c r="AF713" s="13"/>
      <c r="AG713" s="14"/>
    </row>
    <row r="714" spans="32:33" s="3" customFormat="1" x14ac:dyDescent="0.25">
      <c r="AF714" s="13"/>
      <c r="AG714" s="14"/>
    </row>
    <row r="715" spans="32:33" s="3" customFormat="1" x14ac:dyDescent="0.25">
      <c r="AF715" s="13"/>
      <c r="AG715" s="14"/>
    </row>
    <row r="716" spans="32:33" s="3" customFormat="1" x14ac:dyDescent="0.25">
      <c r="AF716" s="13"/>
      <c r="AG716" s="14"/>
    </row>
    <row r="717" spans="32:33" s="3" customFormat="1" x14ac:dyDescent="0.25">
      <c r="AF717" s="13"/>
      <c r="AG717" s="14"/>
    </row>
    <row r="718" spans="32:33" s="3" customFormat="1" x14ac:dyDescent="0.25">
      <c r="AF718" s="13"/>
      <c r="AG718" s="14"/>
    </row>
    <row r="719" spans="32:33" s="3" customFormat="1" x14ac:dyDescent="0.25">
      <c r="AF719" s="13"/>
      <c r="AG719" s="14"/>
    </row>
    <row r="720" spans="32:33" s="3" customFormat="1" x14ac:dyDescent="0.25">
      <c r="AF720" s="13"/>
      <c r="AG720" s="14"/>
    </row>
    <row r="721" spans="32:33" s="3" customFormat="1" x14ac:dyDescent="0.25">
      <c r="AF721" s="13"/>
      <c r="AG721" s="14"/>
    </row>
    <row r="722" spans="32:33" s="3" customFormat="1" x14ac:dyDescent="0.25">
      <c r="AF722" s="13"/>
      <c r="AG722" s="14"/>
    </row>
    <row r="723" spans="32:33" s="3" customFormat="1" x14ac:dyDescent="0.25">
      <c r="AF723" s="13"/>
      <c r="AG723" s="14"/>
    </row>
    <row r="724" spans="32:33" s="3" customFormat="1" x14ac:dyDescent="0.25">
      <c r="AF724" s="13"/>
      <c r="AG724" s="14"/>
    </row>
    <row r="725" spans="32:33" s="3" customFormat="1" x14ac:dyDescent="0.25">
      <c r="AF725" s="13"/>
      <c r="AG725" s="14"/>
    </row>
    <row r="726" spans="32:33" s="3" customFormat="1" x14ac:dyDescent="0.25">
      <c r="AF726" s="13"/>
      <c r="AG726" s="14"/>
    </row>
    <row r="727" spans="32:33" s="3" customFormat="1" x14ac:dyDescent="0.25">
      <c r="AF727" s="13"/>
      <c r="AG727" s="14"/>
    </row>
    <row r="728" spans="32:33" s="3" customFormat="1" x14ac:dyDescent="0.25">
      <c r="AF728" s="13"/>
      <c r="AG728" s="14"/>
    </row>
    <row r="729" spans="32:33" s="3" customFormat="1" x14ac:dyDescent="0.25">
      <c r="AF729" s="13"/>
      <c r="AG729" s="14"/>
    </row>
    <row r="730" spans="32:33" s="3" customFormat="1" x14ac:dyDescent="0.25">
      <c r="AF730" s="13"/>
      <c r="AG730" s="14"/>
    </row>
    <row r="731" spans="32:33" s="3" customFormat="1" x14ac:dyDescent="0.25">
      <c r="AF731" s="13"/>
      <c r="AG731" s="14"/>
    </row>
    <row r="732" spans="32:33" s="3" customFormat="1" x14ac:dyDescent="0.25">
      <c r="AF732" s="13"/>
      <c r="AG732" s="14"/>
    </row>
    <row r="733" spans="32:33" s="3" customFormat="1" x14ac:dyDescent="0.25">
      <c r="AF733" s="13"/>
      <c r="AG733" s="14"/>
    </row>
    <row r="734" spans="32:33" s="3" customFormat="1" x14ac:dyDescent="0.25">
      <c r="AF734" s="13"/>
      <c r="AG734" s="14"/>
    </row>
    <row r="735" spans="32:33" s="3" customFormat="1" x14ac:dyDescent="0.25">
      <c r="AF735" s="13"/>
      <c r="AG735" s="14"/>
    </row>
    <row r="736" spans="32:33" s="3" customFormat="1" x14ac:dyDescent="0.25">
      <c r="AF736" s="13"/>
      <c r="AG736" s="14"/>
    </row>
    <row r="737" spans="32:33" s="3" customFormat="1" x14ac:dyDescent="0.25">
      <c r="AF737" s="13"/>
      <c r="AG737" s="14"/>
    </row>
    <row r="738" spans="32:33" s="3" customFormat="1" x14ac:dyDescent="0.25">
      <c r="AF738" s="13"/>
      <c r="AG738" s="14"/>
    </row>
    <row r="739" spans="32:33" s="3" customFormat="1" x14ac:dyDescent="0.25">
      <c r="AF739" s="13"/>
      <c r="AG739" s="14"/>
    </row>
    <row r="740" spans="32:33" s="3" customFormat="1" x14ac:dyDescent="0.25">
      <c r="AF740" s="13"/>
      <c r="AG740" s="14"/>
    </row>
    <row r="741" spans="32:33" s="3" customFormat="1" x14ac:dyDescent="0.25">
      <c r="AF741" s="13"/>
      <c r="AG741" s="14"/>
    </row>
    <row r="742" spans="32:33" s="3" customFormat="1" x14ac:dyDescent="0.25">
      <c r="AF742" s="13"/>
      <c r="AG742" s="14"/>
    </row>
    <row r="743" spans="32:33" s="3" customFormat="1" x14ac:dyDescent="0.25">
      <c r="AF743" s="13"/>
      <c r="AG743" s="14"/>
    </row>
    <row r="744" spans="32:33" s="3" customFormat="1" x14ac:dyDescent="0.25">
      <c r="AF744" s="13"/>
      <c r="AG744" s="14"/>
    </row>
    <row r="745" spans="32:33" s="3" customFormat="1" x14ac:dyDescent="0.25">
      <c r="AF745" s="13"/>
      <c r="AG745" s="14"/>
    </row>
    <row r="746" spans="32:33" s="3" customFormat="1" x14ac:dyDescent="0.25">
      <c r="AF746" s="13"/>
      <c r="AG746" s="14"/>
    </row>
    <row r="747" spans="32:33" s="3" customFormat="1" x14ac:dyDescent="0.25">
      <c r="AF747" s="13"/>
      <c r="AG747" s="14"/>
    </row>
    <row r="748" spans="32:33" s="3" customFormat="1" x14ac:dyDescent="0.25">
      <c r="AF748" s="13"/>
      <c r="AG748" s="14"/>
    </row>
    <row r="749" spans="32:33" s="3" customFormat="1" x14ac:dyDescent="0.25">
      <c r="AF749" s="13"/>
      <c r="AG749" s="14"/>
    </row>
    <row r="750" spans="32:33" s="3" customFormat="1" x14ac:dyDescent="0.25">
      <c r="AF750" s="13"/>
      <c r="AG750" s="14"/>
    </row>
    <row r="751" spans="32:33" s="3" customFormat="1" x14ac:dyDescent="0.25">
      <c r="AF751" s="13"/>
      <c r="AG751" s="14"/>
    </row>
    <row r="752" spans="32:33" s="3" customFormat="1" x14ac:dyDescent="0.25">
      <c r="AF752" s="13"/>
      <c r="AG752" s="14"/>
    </row>
    <row r="753" spans="32:33" s="3" customFormat="1" x14ac:dyDescent="0.25">
      <c r="AF753" s="13"/>
      <c r="AG753" s="14"/>
    </row>
    <row r="754" spans="32:33" s="3" customFormat="1" x14ac:dyDescent="0.25">
      <c r="AF754" s="13"/>
      <c r="AG754" s="14"/>
    </row>
    <row r="755" spans="32:33" s="3" customFormat="1" x14ac:dyDescent="0.25">
      <c r="AF755" s="13"/>
      <c r="AG755" s="14"/>
    </row>
    <row r="756" spans="32:33" s="3" customFormat="1" x14ac:dyDescent="0.25">
      <c r="AF756" s="13"/>
      <c r="AG756" s="14"/>
    </row>
    <row r="757" spans="32:33" s="3" customFormat="1" x14ac:dyDescent="0.25">
      <c r="AF757" s="13"/>
      <c r="AG757" s="14"/>
    </row>
    <row r="758" spans="32:33" s="3" customFormat="1" x14ac:dyDescent="0.25">
      <c r="AF758" s="13"/>
      <c r="AG758" s="14"/>
    </row>
    <row r="759" spans="32:33" s="3" customFormat="1" x14ac:dyDescent="0.25">
      <c r="AF759" s="13"/>
      <c r="AG759" s="14"/>
    </row>
    <row r="760" spans="32:33" s="3" customFormat="1" x14ac:dyDescent="0.25">
      <c r="AF760" s="13"/>
      <c r="AG760" s="14"/>
    </row>
    <row r="761" spans="32:33" s="3" customFormat="1" x14ac:dyDescent="0.25">
      <c r="AF761" s="13"/>
      <c r="AG761" s="14"/>
    </row>
    <row r="762" spans="32:33" s="3" customFormat="1" x14ac:dyDescent="0.25">
      <c r="AF762" s="13"/>
      <c r="AG762" s="14"/>
    </row>
    <row r="763" spans="32:33" s="3" customFormat="1" x14ac:dyDescent="0.25">
      <c r="AF763" s="13"/>
      <c r="AG763" s="14"/>
    </row>
    <row r="764" spans="32:33" s="3" customFormat="1" x14ac:dyDescent="0.25">
      <c r="AF764" s="13"/>
      <c r="AG764" s="14"/>
    </row>
    <row r="765" spans="32:33" s="3" customFormat="1" x14ac:dyDescent="0.25">
      <c r="AF765" s="13"/>
      <c r="AG765" s="14"/>
    </row>
    <row r="766" spans="32:33" s="3" customFormat="1" x14ac:dyDescent="0.25">
      <c r="AF766" s="13"/>
      <c r="AG766" s="14"/>
    </row>
    <row r="767" spans="32:33" s="3" customFormat="1" x14ac:dyDescent="0.25">
      <c r="AF767" s="13"/>
      <c r="AG767" s="14"/>
    </row>
    <row r="768" spans="32:33" s="3" customFormat="1" x14ac:dyDescent="0.25">
      <c r="AF768" s="13"/>
      <c r="AG768" s="14"/>
    </row>
    <row r="769" spans="32:33" s="3" customFormat="1" x14ac:dyDescent="0.25">
      <c r="AF769" s="13"/>
      <c r="AG769" s="14"/>
    </row>
    <row r="770" spans="32:33" s="3" customFormat="1" x14ac:dyDescent="0.25">
      <c r="AF770" s="13"/>
      <c r="AG770" s="14"/>
    </row>
    <row r="771" spans="32:33" s="3" customFormat="1" x14ac:dyDescent="0.25">
      <c r="AF771" s="13"/>
      <c r="AG771" s="14"/>
    </row>
    <row r="772" spans="32:33" s="3" customFormat="1" x14ac:dyDescent="0.25">
      <c r="AF772" s="13"/>
      <c r="AG772" s="14"/>
    </row>
    <row r="773" spans="32:33" s="3" customFormat="1" x14ac:dyDescent="0.25">
      <c r="AF773" s="13"/>
      <c r="AG773" s="14"/>
    </row>
    <row r="774" spans="32:33" s="3" customFormat="1" x14ac:dyDescent="0.25">
      <c r="AF774" s="13"/>
      <c r="AG774" s="14"/>
    </row>
    <row r="775" spans="32:33" s="3" customFormat="1" x14ac:dyDescent="0.25">
      <c r="AF775" s="13"/>
      <c r="AG775" s="14"/>
    </row>
    <row r="776" spans="32:33" s="3" customFormat="1" x14ac:dyDescent="0.25">
      <c r="AF776" s="13"/>
      <c r="AG776" s="14"/>
    </row>
    <row r="777" spans="32:33" s="3" customFormat="1" x14ac:dyDescent="0.25">
      <c r="AF777" s="13"/>
      <c r="AG777" s="14"/>
    </row>
    <row r="778" spans="32:33" s="3" customFormat="1" x14ac:dyDescent="0.25">
      <c r="AF778" s="13"/>
      <c r="AG778" s="14"/>
    </row>
    <row r="779" spans="32:33" s="3" customFormat="1" x14ac:dyDescent="0.25">
      <c r="AF779" s="13"/>
      <c r="AG779" s="14"/>
    </row>
    <row r="780" spans="32:33" s="3" customFormat="1" x14ac:dyDescent="0.25">
      <c r="AF780" s="13"/>
      <c r="AG780" s="14"/>
    </row>
    <row r="781" spans="32:33" s="3" customFormat="1" x14ac:dyDescent="0.25">
      <c r="AF781" s="13"/>
      <c r="AG781" s="14"/>
    </row>
    <row r="782" spans="32:33" s="3" customFormat="1" x14ac:dyDescent="0.25">
      <c r="AF782" s="13"/>
      <c r="AG782" s="14"/>
    </row>
    <row r="783" spans="32:33" s="3" customFormat="1" x14ac:dyDescent="0.25">
      <c r="AF783" s="13"/>
      <c r="AG783" s="14"/>
    </row>
    <row r="784" spans="32:33" s="3" customFormat="1" x14ac:dyDescent="0.25">
      <c r="AF784" s="13"/>
      <c r="AG784" s="14"/>
    </row>
    <row r="785" spans="32:33" s="3" customFormat="1" x14ac:dyDescent="0.25">
      <c r="AF785" s="13"/>
      <c r="AG785" s="14"/>
    </row>
    <row r="786" spans="32:33" s="3" customFormat="1" x14ac:dyDescent="0.25">
      <c r="AF786" s="13"/>
      <c r="AG786" s="14"/>
    </row>
    <row r="787" spans="32:33" s="3" customFormat="1" x14ac:dyDescent="0.25">
      <c r="AF787" s="13"/>
      <c r="AG787" s="14"/>
    </row>
    <row r="788" spans="32:33" s="3" customFormat="1" x14ac:dyDescent="0.25">
      <c r="AF788" s="13"/>
      <c r="AG788" s="14"/>
    </row>
    <row r="789" spans="32:33" s="3" customFormat="1" x14ac:dyDescent="0.25">
      <c r="AF789" s="13"/>
      <c r="AG789" s="14"/>
    </row>
    <row r="790" spans="32:33" s="3" customFormat="1" x14ac:dyDescent="0.25">
      <c r="AF790" s="13"/>
      <c r="AG790" s="14"/>
    </row>
    <row r="791" spans="32:33" s="3" customFormat="1" x14ac:dyDescent="0.25">
      <c r="AF791" s="13"/>
      <c r="AG791" s="14"/>
    </row>
    <row r="792" spans="32:33" s="3" customFormat="1" x14ac:dyDescent="0.25">
      <c r="AF792" s="13"/>
      <c r="AG792" s="14"/>
    </row>
    <row r="793" spans="32:33" s="3" customFormat="1" x14ac:dyDescent="0.25">
      <c r="AF793" s="13"/>
      <c r="AG793" s="14"/>
    </row>
    <row r="794" spans="32:33" s="3" customFormat="1" x14ac:dyDescent="0.25">
      <c r="AF794" s="13"/>
      <c r="AG794" s="14"/>
    </row>
    <row r="795" spans="32:33" s="3" customFormat="1" x14ac:dyDescent="0.25">
      <c r="AF795" s="13"/>
      <c r="AG795" s="14"/>
    </row>
    <row r="796" spans="32:33" s="3" customFormat="1" x14ac:dyDescent="0.25">
      <c r="AF796" s="13"/>
      <c r="AG796" s="14"/>
    </row>
    <row r="797" spans="32:33" s="3" customFormat="1" x14ac:dyDescent="0.25">
      <c r="AF797" s="13"/>
      <c r="AG797" s="14"/>
    </row>
    <row r="798" spans="32:33" s="3" customFormat="1" x14ac:dyDescent="0.25">
      <c r="AF798" s="13"/>
      <c r="AG798" s="14"/>
    </row>
    <row r="799" spans="32:33" s="3" customFormat="1" x14ac:dyDescent="0.25">
      <c r="AF799" s="13"/>
      <c r="AG799" s="14"/>
    </row>
    <row r="800" spans="32:33" s="3" customFormat="1" x14ac:dyDescent="0.25">
      <c r="AF800" s="13"/>
      <c r="AG800" s="14"/>
    </row>
    <row r="801" spans="32:33" s="3" customFormat="1" x14ac:dyDescent="0.25">
      <c r="AF801" s="13"/>
      <c r="AG801" s="14"/>
    </row>
    <row r="802" spans="32:33" s="3" customFormat="1" x14ac:dyDescent="0.25">
      <c r="AF802" s="13"/>
      <c r="AG802" s="14"/>
    </row>
    <row r="803" spans="32:33" s="3" customFormat="1" x14ac:dyDescent="0.25">
      <c r="AF803" s="13"/>
      <c r="AG803" s="14"/>
    </row>
    <row r="804" spans="32:33" s="3" customFormat="1" x14ac:dyDescent="0.25">
      <c r="AF804" s="13"/>
      <c r="AG804" s="14"/>
    </row>
    <row r="805" spans="32:33" s="3" customFormat="1" x14ac:dyDescent="0.25">
      <c r="AF805" s="13"/>
      <c r="AG805" s="14"/>
    </row>
    <row r="806" spans="32:33" s="3" customFormat="1" x14ac:dyDescent="0.25">
      <c r="AF806" s="13"/>
      <c r="AG806" s="14"/>
    </row>
    <row r="807" spans="32:33" s="3" customFormat="1" x14ac:dyDescent="0.25">
      <c r="AF807" s="13"/>
      <c r="AG807" s="14"/>
    </row>
    <row r="808" spans="32:33" s="3" customFormat="1" x14ac:dyDescent="0.25">
      <c r="AF808" s="13"/>
      <c r="AG808" s="14"/>
    </row>
    <row r="809" spans="32:33" s="3" customFormat="1" x14ac:dyDescent="0.25">
      <c r="AF809" s="13"/>
      <c r="AG809" s="14"/>
    </row>
    <row r="810" spans="32:33" s="3" customFormat="1" x14ac:dyDescent="0.25">
      <c r="AF810" s="13"/>
      <c r="AG810" s="14"/>
    </row>
    <row r="811" spans="32:33" s="3" customFormat="1" x14ac:dyDescent="0.25">
      <c r="AF811" s="13"/>
      <c r="AG811" s="14"/>
    </row>
    <row r="812" spans="32:33" s="3" customFormat="1" x14ac:dyDescent="0.25">
      <c r="AF812" s="13"/>
      <c r="AG812" s="14"/>
    </row>
    <row r="813" spans="32:33" s="3" customFormat="1" x14ac:dyDescent="0.25">
      <c r="AF813" s="13"/>
      <c r="AG813" s="14"/>
    </row>
    <row r="814" spans="32:33" s="3" customFormat="1" x14ac:dyDescent="0.25">
      <c r="AF814" s="13"/>
      <c r="AG814" s="14"/>
    </row>
    <row r="815" spans="32:33" s="3" customFormat="1" x14ac:dyDescent="0.25">
      <c r="AF815" s="13"/>
      <c r="AG815" s="14"/>
    </row>
    <row r="816" spans="32:33" s="3" customFormat="1" x14ac:dyDescent="0.25">
      <c r="AF816" s="13"/>
      <c r="AG816" s="14"/>
    </row>
    <row r="817" spans="32:33" s="3" customFormat="1" x14ac:dyDescent="0.25">
      <c r="AF817" s="13"/>
      <c r="AG817" s="14"/>
    </row>
    <row r="818" spans="32:33" s="3" customFormat="1" x14ac:dyDescent="0.25">
      <c r="AF818" s="13"/>
      <c r="AG818" s="14"/>
    </row>
    <row r="819" spans="32:33" s="3" customFormat="1" x14ac:dyDescent="0.25">
      <c r="AF819" s="13"/>
      <c r="AG819" s="14"/>
    </row>
    <row r="820" spans="32:33" s="3" customFormat="1" x14ac:dyDescent="0.25">
      <c r="AF820" s="13"/>
      <c r="AG820" s="14"/>
    </row>
    <row r="821" spans="32:33" s="3" customFormat="1" x14ac:dyDescent="0.25">
      <c r="AF821" s="13"/>
      <c r="AG821" s="14"/>
    </row>
    <row r="822" spans="32:33" s="3" customFormat="1" x14ac:dyDescent="0.25">
      <c r="AF822" s="13"/>
      <c r="AG822" s="14"/>
    </row>
    <row r="823" spans="32:33" s="3" customFormat="1" x14ac:dyDescent="0.25">
      <c r="AF823" s="13"/>
      <c r="AG823" s="14"/>
    </row>
    <row r="824" spans="32:33" s="3" customFormat="1" x14ac:dyDescent="0.25">
      <c r="AF824" s="13"/>
      <c r="AG824" s="14"/>
    </row>
    <row r="825" spans="32:33" s="3" customFormat="1" x14ac:dyDescent="0.25">
      <c r="AF825" s="13"/>
      <c r="AG825" s="14"/>
    </row>
    <row r="826" spans="32:33" s="3" customFormat="1" x14ac:dyDescent="0.25">
      <c r="AF826" s="13"/>
      <c r="AG826" s="14"/>
    </row>
    <row r="827" spans="32:33" s="3" customFormat="1" x14ac:dyDescent="0.25">
      <c r="AF827" s="13"/>
      <c r="AG827" s="14"/>
    </row>
    <row r="828" spans="32:33" s="3" customFormat="1" x14ac:dyDescent="0.25">
      <c r="AF828" s="13"/>
      <c r="AG828" s="14"/>
    </row>
    <row r="829" spans="32:33" s="3" customFormat="1" x14ac:dyDescent="0.25">
      <c r="AF829" s="13"/>
      <c r="AG829" s="14"/>
    </row>
    <row r="830" spans="32:33" s="3" customFormat="1" x14ac:dyDescent="0.25">
      <c r="AF830" s="13"/>
      <c r="AG830" s="14"/>
    </row>
    <row r="831" spans="32:33" s="3" customFormat="1" x14ac:dyDescent="0.25">
      <c r="AF831" s="13"/>
      <c r="AG831" s="14"/>
    </row>
    <row r="832" spans="32:33" s="3" customFormat="1" x14ac:dyDescent="0.25">
      <c r="AF832" s="13"/>
      <c r="AG832" s="14"/>
    </row>
    <row r="833" spans="32:33" s="3" customFormat="1" x14ac:dyDescent="0.25">
      <c r="AF833" s="13"/>
      <c r="AG833" s="14"/>
    </row>
    <row r="834" spans="32:33" s="3" customFormat="1" x14ac:dyDescent="0.25">
      <c r="AF834" s="13"/>
      <c r="AG834" s="14"/>
    </row>
    <row r="835" spans="32:33" s="3" customFormat="1" x14ac:dyDescent="0.25">
      <c r="AF835" s="13"/>
      <c r="AG835" s="14"/>
    </row>
    <row r="836" spans="32:33" s="3" customFormat="1" x14ac:dyDescent="0.25">
      <c r="AF836" s="13"/>
      <c r="AG836" s="14"/>
    </row>
    <row r="837" spans="32:33" s="3" customFormat="1" x14ac:dyDescent="0.25">
      <c r="AF837" s="13"/>
      <c r="AG837" s="14"/>
    </row>
    <row r="838" spans="32:33" s="3" customFormat="1" x14ac:dyDescent="0.25">
      <c r="AF838" s="13"/>
      <c r="AG838" s="14"/>
    </row>
    <row r="839" spans="32:33" s="3" customFormat="1" x14ac:dyDescent="0.25">
      <c r="AF839" s="13"/>
      <c r="AG839" s="14"/>
    </row>
    <row r="840" spans="32:33" s="3" customFormat="1" x14ac:dyDescent="0.25">
      <c r="AF840" s="13"/>
      <c r="AG840" s="14"/>
    </row>
    <row r="841" spans="32:33" s="3" customFormat="1" x14ac:dyDescent="0.25">
      <c r="AF841" s="13"/>
      <c r="AG841" s="14"/>
    </row>
    <row r="842" spans="32:33" s="3" customFormat="1" x14ac:dyDescent="0.25">
      <c r="AF842" s="13"/>
      <c r="AG842" s="14"/>
    </row>
    <row r="843" spans="32:33" s="3" customFormat="1" x14ac:dyDescent="0.25">
      <c r="AF843" s="13"/>
      <c r="AG843" s="14"/>
    </row>
    <row r="844" spans="32:33" s="3" customFormat="1" x14ac:dyDescent="0.25">
      <c r="AF844" s="13"/>
      <c r="AG844" s="14"/>
    </row>
    <row r="845" spans="32:33" s="3" customFormat="1" x14ac:dyDescent="0.25">
      <c r="AF845" s="13"/>
      <c r="AG845" s="14"/>
    </row>
    <row r="846" spans="32:33" s="3" customFormat="1" x14ac:dyDescent="0.25">
      <c r="AF846" s="13"/>
      <c r="AG846" s="14"/>
    </row>
    <row r="847" spans="32:33" s="3" customFormat="1" x14ac:dyDescent="0.25">
      <c r="AF847" s="13"/>
      <c r="AG847" s="14"/>
    </row>
    <row r="848" spans="32:33" s="3" customFormat="1" x14ac:dyDescent="0.25">
      <c r="AF848" s="13"/>
      <c r="AG848" s="14"/>
    </row>
    <row r="849" spans="32:33" s="3" customFormat="1" x14ac:dyDescent="0.25">
      <c r="AF849" s="13"/>
      <c r="AG849" s="14"/>
    </row>
    <row r="850" spans="32:33" s="3" customFormat="1" x14ac:dyDescent="0.25">
      <c r="AF850" s="13"/>
      <c r="AG850" s="14"/>
    </row>
    <row r="851" spans="32:33" s="3" customFormat="1" x14ac:dyDescent="0.25">
      <c r="AF851" s="13"/>
      <c r="AG851" s="14"/>
    </row>
    <row r="852" spans="32:33" s="3" customFormat="1" x14ac:dyDescent="0.25">
      <c r="AF852" s="13"/>
      <c r="AG852" s="14"/>
    </row>
    <row r="853" spans="32:33" s="3" customFormat="1" x14ac:dyDescent="0.25">
      <c r="AF853" s="13"/>
      <c r="AG853" s="14"/>
    </row>
    <row r="854" spans="32:33" s="3" customFormat="1" x14ac:dyDescent="0.25">
      <c r="AF854" s="13"/>
      <c r="AG854" s="14"/>
    </row>
    <row r="855" spans="32:33" s="3" customFormat="1" x14ac:dyDescent="0.25">
      <c r="AF855" s="13"/>
      <c r="AG855" s="14"/>
    </row>
    <row r="856" spans="32:33" s="3" customFormat="1" x14ac:dyDescent="0.25">
      <c r="AF856" s="13"/>
      <c r="AG856" s="14"/>
    </row>
    <row r="857" spans="32:33" s="3" customFormat="1" x14ac:dyDescent="0.25">
      <c r="AF857" s="13"/>
      <c r="AG857" s="14"/>
    </row>
    <row r="858" spans="32:33" s="3" customFormat="1" x14ac:dyDescent="0.25">
      <c r="AF858" s="13"/>
      <c r="AG858" s="14"/>
    </row>
    <row r="859" spans="32:33" s="3" customFormat="1" x14ac:dyDescent="0.25">
      <c r="AF859" s="13"/>
      <c r="AG859" s="14"/>
    </row>
    <row r="860" spans="32:33" s="3" customFormat="1" x14ac:dyDescent="0.25">
      <c r="AF860" s="13"/>
      <c r="AG860" s="14"/>
    </row>
    <row r="861" spans="32:33" s="3" customFormat="1" x14ac:dyDescent="0.25">
      <c r="AF861" s="13"/>
      <c r="AG861" s="14"/>
    </row>
    <row r="862" spans="32:33" s="3" customFormat="1" x14ac:dyDescent="0.25">
      <c r="AF862" s="13"/>
      <c r="AG862" s="14"/>
    </row>
    <row r="863" spans="32:33" s="3" customFormat="1" x14ac:dyDescent="0.25">
      <c r="AF863" s="13"/>
      <c r="AG863" s="14"/>
    </row>
    <row r="864" spans="32:33" s="3" customFormat="1" x14ac:dyDescent="0.25">
      <c r="AF864" s="13"/>
      <c r="AG864" s="14"/>
    </row>
    <row r="865" spans="32:33" s="3" customFormat="1" x14ac:dyDescent="0.25">
      <c r="AF865" s="13"/>
      <c r="AG865" s="14"/>
    </row>
    <row r="866" spans="32:33" s="3" customFormat="1" x14ac:dyDescent="0.25">
      <c r="AF866" s="13"/>
      <c r="AG866" s="14"/>
    </row>
    <row r="867" spans="32:33" s="3" customFormat="1" x14ac:dyDescent="0.25">
      <c r="AF867" s="13"/>
      <c r="AG867" s="14"/>
    </row>
    <row r="868" spans="32:33" s="3" customFormat="1" x14ac:dyDescent="0.25">
      <c r="AF868" s="13"/>
      <c r="AG868" s="14"/>
    </row>
    <row r="869" spans="32:33" s="3" customFormat="1" x14ac:dyDescent="0.25">
      <c r="AF869" s="13"/>
      <c r="AG869" s="14"/>
    </row>
    <row r="870" spans="32:33" s="3" customFormat="1" x14ac:dyDescent="0.25">
      <c r="AF870" s="13"/>
      <c r="AG870" s="14"/>
    </row>
    <row r="871" spans="32:33" s="3" customFormat="1" x14ac:dyDescent="0.25">
      <c r="AF871" s="13"/>
      <c r="AG871" s="14"/>
    </row>
    <row r="872" spans="32:33" s="3" customFormat="1" x14ac:dyDescent="0.25">
      <c r="AF872" s="13"/>
      <c r="AG872" s="14"/>
    </row>
    <row r="873" spans="32:33" s="3" customFormat="1" x14ac:dyDescent="0.25">
      <c r="AF873" s="13"/>
      <c r="AG873" s="14"/>
    </row>
    <row r="874" spans="32:33" s="3" customFormat="1" x14ac:dyDescent="0.25">
      <c r="AF874" s="13"/>
      <c r="AG874" s="14"/>
    </row>
    <row r="875" spans="32:33" s="3" customFormat="1" x14ac:dyDescent="0.25">
      <c r="AF875" s="13"/>
      <c r="AG875" s="14"/>
    </row>
    <row r="876" spans="32:33" s="3" customFormat="1" x14ac:dyDescent="0.25">
      <c r="AF876" s="13"/>
      <c r="AG876" s="14"/>
    </row>
    <row r="877" spans="32:33" s="3" customFormat="1" x14ac:dyDescent="0.25">
      <c r="AF877" s="13"/>
      <c r="AG877" s="14"/>
    </row>
    <row r="878" spans="32:33" s="3" customFormat="1" x14ac:dyDescent="0.25">
      <c r="AF878" s="13"/>
      <c r="AG878" s="14"/>
    </row>
    <row r="879" spans="32:33" s="3" customFormat="1" x14ac:dyDescent="0.25">
      <c r="AF879" s="13"/>
      <c r="AG879" s="14"/>
    </row>
    <row r="880" spans="32:33" s="3" customFormat="1" x14ac:dyDescent="0.25">
      <c r="AF880" s="13"/>
      <c r="AG880" s="14"/>
    </row>
    <row r="881" spans="32:33" s="3" customFormat="1" x14ac:dyDescent="0.25">
      <c r="AF881" s="13"/>
      <c r="AG881" s="14"/>
    </row>
    <row r="882" spans="32:33" s="3" customFormat="1" x14ac:dyDescent="0.25">
      <c r="AF882" s="13"/>
      <c r="AG882" s="14"/>
    </row>
    <row r="883" spans="32:33" s="3" customFormat="1" x14ac:dyDescent="0.25">
      <c r="AF883" s="13"/>
      <c r="AG883" s="14"/>
    </row>
    <row r="884" spans="32:33" s="3" customFormat="1" x14ac:dyDescent="0.25">
      <c r="AF884" s="13"/>
      <c r="AG884" s="14"/>
    </row>
    <row r="885" spans="32:33" s="3" customFormat="1" x14ac:dyDescent="0.25">
      <c r="AF885" s="13"/>
      <c r="AG885" s="14"/>
    </row>
    <row r="886" spans="32:33" s="3" customFormat="1" x14ac:dyDescent="0.25">
      <c r="AF886" s="13"/>
      <c r="AG886" s="14"/>
    </row>
    <row r="887" spans="32:33" s="3" customFormat="1" x14ac:dyDescent="0.25">
      <c r="AF887" s="13"/>
      <c r="AG887" s="14"/>
    </row>
    <row r="888" spans="32:33" s="3" customFormat="1" x14ac:dyDescent="0.25">
      <c r="AF888" s="13"/>
      <c r="AG888" s="14"/>
    </row>
    <row r="889" spans="32:33" s="3" customFormat="1" x14ac:dyDescent="0.25">
      <c r="AF889" s="13"/>
      <c r="AG889" s="14"/>
    </row>
    <row r="890" spans="32:33" s="3" customFormat="1" x14ac:dyDescent="0.25">
      <c r="AF890" s="13"/>
      <c r="AG890" s="14"/>
    </row>
    <row r="891" spans="32:33" s="3" customFormat="1" x14ac:dyDescent="0.25">
      <c r="AF891" s="13"/>
      <c r="AG891" s="14"/>
    </row>
    <row r="892" spans="32:33" s="3" customFormat="1" x14ac:dyDescent="0.25">
      <c r="AF892" s="13"/>
      <c r="AG892" s="14"/>
    </row>
    <row r="893" spans="32:33" s="3" customFormat="1" x14ac:dyDescent="0.25">
      <c r="AF893" s="13"/>
      <c r="AG893" s="14"/>
    </row>
    <row r="894" spans="32:33" s="3" customFormat="1" x14ac:dyDescent="0.25">
      <c r="AF894" s="13"/>
      <c r="AG894" s="14"/>
    </row>
    <row r="895" spans="32:33" s="3" customFormat="1" x14ac:dyDescent="0.25">
      <c r="AF895" s="13"/>
      <c r="AG895" s="14"/>
    </row>
    <row r="896" spans="32:33" s="3" customFormat="1" x14ac:dyDescent="0.25">
      <c r="AF896" s="13"/>
      <c r="AG896" s="14"/>
    </row>
    <row r="897" spans="32:33" s="3" customFormat="1" x14ac:dyDescent="0.25">
      <c r="AF897" s="13"/>
      <c r="AG897" s="14"/>
    </row>
    <row r="898" spans="32:33" s="3" customFormat="1" x14ac:dyDescent="0.25">
      <c r="AF898" s="13"/>
      <c r="AG898" s="14"/>
    </row>
    <row r="899" spans="32:33" s="3" customFormat="1" x14ac:dyDescent="0.25">
      <c r="AF899" s="13"/>
      <c r="AG899" s="14"/>
    </row>
    <row r="900" spans="32:33" s="3" customFormat="1" x14ac:dyDescent="0.25">
      <c r="AF900" s="13"/>
      <c r="AG900" s="14"/>
    </row>
    <row r="901" spans="32:33" s="3" customFormat="1" x14ac:dyDescent="0.25">
      <c r="AF901" s="13"/>
      <c r="AG901" s="14"/>
    </row>
    <row r="902" spans="32:33" s="3" customFormat="1" x14ac:dyDescent="0.25">
      <c r="AF902" s="13"/>
      <c r="AG902" s="14"/>
    </row>
    <row r="903" spans="32:33" s="3" customFormat="1" x14ac:dyDescent="0.25">
      <c r="AF903" s="13"/>
      <c r="AG903" s="14"/>
    </row>
    <row r="904" spans="32:33" s="3" customFormat="1" x14ac:dyDescent="0.25">
      <c r="AF904" s="13"/>
      <c r="AG904" s="14"/>
    </row>
    <row r="905" spans="32:33" s="3" customFormat="1" x14ac:dyDescent="0.25">
      <c r="AF905" s="13"/>
      <c r="AG905" s="14"/>
    </row>
    <row r="906" spans="32:33" s="3" customFormat="1" x14ac:dyDescent="0.25">
      <c r="AF906" s="13"/>
      <c r="AG906" s="14"/>
    </row>
    <row r="907" spans="32:33" s="3" customFormat="1" x14ac:dyDescent="0.25">
      <c r="AF907" s="13"/>
      <c r="AG907" s="14"/>
    </row>
    <row r="908" spans="32:33" s="3" customFormat="1" x14ac:dyDescent="0.25">
      <c r="AF908" s="13"/>
      <c r="AG908" s="14"/>
    </row>
    <row r="909" spans="32:33" s="3" customFormat="1" x14ac:dyDescent="0.25">
      <c r="AF909" s="13"/>
      <c r="AG909" s="14"/>
    </row>
    <row r="910" spans="32:33" s="3" customFormat="1" x14ac:dyDescent="0.25">
      <c r="AF910" s="13"/>
      <c r="AG910" s="14"/>
    </row>
    <row r="911" spans="32:33" s="3" customFormat="1" x14ac:dyDescent="0.25">
      <c r="AF911" s="13"/>
      <c r="AG911" s="14"/>
    </row>
    <row r="912" spans="32:33" s="3" customFormat="1" x14ac:dyDescent="0.25">
      <c r="AF912" s="13"/>
      <c r="AG912" s="14"/>
    </row>
    <row r="913" spans="32:33" s="3" customFormat="1" x14ac:dyDescent="0.25">
      <c r="AF913" s="13"/>
      <c r="AG913" s="14"/>
    </row>
    <row r="914" spans="32:33" s="3" customFormat="1" x14ac:dyDescent="0.25">
      <c r="AF914" s="13"/>
      <c r="AG914" s="14"/>
    </row>
    <row r="915" spans="32:33" s="3" customFormat="1" x14ac:dyDescent="0.25">
      <c r="AF915" s="13"/>
      <c r="AG915" s="14"/>
    </row>
    <row r="916" spans="32:33" s="3" customFormat="1" x14ac:dyDescent="0.25">
      <c r="AF916" s="13"/>
      <c r="AG916" s="14"/>
    </row>
    <row r="917" spans="32:33" s="3" customFormat="1" x14ac:dyDescent="0.25">
      <c r="AF917" s="13"/>
      <c r="AG917" s="14"/>
    </row>
    <row r="918" spans="32:33" s="3" customFormat="1" x14ac:dyDescent="0.25">
      <c r="AF918" s="13"/>
      <c r="AG918" s="14"/>
    </row>
    <row r="919" spans="32:33" s="3" customFormat="1" x14ac:dyDescent="0.25">
      <c r="AF919" s="13"/>
      <c r="AG919" s="14"/>
    </row>
    <row r="920" spans="32:33" s="3" customFormat="1" x14ac:dyDescent="0.25">
      <c r="AF920" s="13"/>
      <c r="AG920" s="14"/>
    </row>
    <row r="921" spans="32:33" s="3" customFormat="1" x14ac:dyDescent="0.25">
      <c r="AF921" s="13"/>
      <c r="AG921" s="14"/>
    </row>
    <row r="922" spans="32:33" s="3" customFormat="1" x14ac:dyDescent="0.25">
      <c r="AF922" s="13"/>
      <c r="AG922" s="14"/>
    </row>
    <row r="923" spans="32:33" s="3" customFormat="1" x14ac:dyDescent="0.25">
      <c r="AF923" s="13"/>
      <c r="AG923" s="14"/>
    </row>
    <row r="924" spans="32:33" s="3" customFormat="1" x14ac:dyDescent="0.25">
      <c r="AF924" s="13"/>
      <c r="AG924" s="14"/>
    </row>
    <row r="925" spans="32:33" s="3" customFormat="1" x14ac:dyDescent="0.25">
      <c r="AF925" s="13"/>
      <c r="AG925" s="14"/>
    </row>
    <row r="926" spans="32:33" s="3" customFormat="1" x14ac:dyDescent="0.25">
      <c r="AF926" s="13"/>
      <c r="AG926" s="14"/>
    </row>
    <row r="927" spans="32:33" s="3" customFormat="1" x14ac:dyDescent="0.25">
      <c r="AF927" s="13"/>
      <c r="AG927" s="14"/>
    </row>
    <row r="928" spans="32:33" s="3" customFormat="1" x14ac:dyDescent="0.25">
      <c r="AF928" s="13"/>
      <c r="AG928" s="14"/>
    </row>
    <row r="929" spans="32:33" s="3" customFormat="1" x14ac:dyDescent="0.25">
      <c r="AF929" s="13"/>
      <c r="AG929" s="14"/>
    </row>
    <row r="930" spans="32:33" s="3" customFormat="1" x14ac:dyDescent="0.25">
      <c r="AF930" s="13"/>
      <c r="AG930" s="14"/>
    </row>
    <row r="931" spans="32:33" s="3" customFormat="1" x14ac:dyDescent="0.25">
      <c r="AF931" s="13"/>
      <c r="AG931" s="14"/>
    </row>
    <row r="932" spans="32:33" s="3" customFormat="1" x14ac:dyDescent="0.25">
      <c r="AF932" s="13"/>
      <c r="AG932" s="14"/>
    </row>
    <row r="933" spans="32:33" s="3" customFormat="1" x14ac:dyDescent="0.25">
      <c r="AF933" s="13"/>
      <c r="AG933" s="14"/>
    </row>
    <row r="934" spans="32:33" s="3" customFormat="1" x14ac:dyDescent="0.25">
      <c r="AF934" s="13"/>
      <c r="AG934" s="14"/>
    </row>
    <row r="935" spans="32:33" s="3" customFormat="1" x14ac:dyDescent="0.25">
      <c r="AF935" s="13"/>
      <c r="AG935" s="14"/>
    </row>
    <row r="936" spans="32:33" s="3" customFormat="1" x14ac:dyDescent="0.25">
      <c r="AF936" s="13"/>
      <c r="AG936" s="14"/>
    </row>
    <row r="937" spans="32:33" s="3" customFormat="1" x14ac:dyDescent="0.25">
      <c r="AF937" s="13"/>
      <c r="AG937" s="14"/>
    </row>
    <row r="938" spans="32:33" s="3" customFormat="1" x14ac:dyDescent="0.25">
      <c r="AF938" s="13"/>
      <c r="AG938" s="14"/>
    </row>
    <row r="939" spans="32:33" s="3" customFormat="1" x14ac:dyDescent="0.25">
      <c r="AF939" s="13"/>
      <c r="AG939" s="14"/>
    </row>
    <row r="940" spans="32:33" s="3" customFormat="1" x14ac:dyDescent="0.25">
      <c r="AF940" s="13"/>
      <c r="AG940" s="14"/>
    </row>
    <row r="941" spans="32:33" s="3" customFormat="1" x14ac:dyDescent="0.25">
      <c r="AF941" s="13"/>
      <c r="AG941" s="14"/>
    </row>
    <row r="942" spans="32:33" s="3" customFormat="1" x14ac:dyDescent="0.25">
      <c r="AF942" s="13"/>
      <c r="AG942" s="14"/>
    </row>
    <row r="943" spans="32:33" s="3" customFormat="1" x14ac:dyDescent="0.25">
      <c r="AF943" s="13"/>
      <c r="AG943" s="14"/>
    </row>
    <row r="944" spans="32:33" s="3" customFormat="1" x14ac:dyDescent="0.25">
      <c r="AF944" s="13"/>
      <c r="AG944" s="14"/>
    </row>
    <row r="945" spans="32:33" s="3" customFormat="1" x14ac:dyDescent="0.25">
      <c r="AF945" s="13"/>
      <c r="AG945" s="14"/>
    </row>
    <row r="946" spans="32:33" s="3" customFormat="1" x14ac:dyDescent="0.25">
      <c r="AF946" s="13"/>
      <c r="AG946" s="14"/>
    </row>
    <row r="947" spans="32:33" s="3" customFormat="1" x14ac:dyDescent="0.25">
      <c r="AF947" s="13"/>
      <c r="AG947" s="14"/>
    </row>
    <row r="948" spans="32:33" s="3" customFormat="1" x14ac:dyDescent="0.25">
      <c r="AF948" s="13"/>
      <c r="AG948" s="14"/>
    </row>
    <row r="949" spans="32:33" s="3" customFormat="1" x14ac:dyDescent="0.25">
      <c r="AF949" s="13"/>
      <c r="AG949" s="14"/>
    </row>
    <row r="950" spans="32:33" s="3" customFormat="1" x14ac:dyDescent="0.25">
      <c r="AF950" s="13"/>
      <c r="AG950" s="14"/>
    </row>
    <row r="951" spans="32:33" s="3" customFormat="1" x14ac:dyDescent="0.25">
      <c r="AF951" s="13"/>
      <c r="AG951" s="14"/>
    </row>
    <row r="952" spans="32:33" s="3" customFormat="1" x14ac:dyDescent="0.25">
      <c r="AF952" s="13"/>
      <c r="AG952" s="14"/>
    </row>
    <row r="953" spans="32:33" s="3" customFormat="1" x14ac:dyDescent="0.25">
      <c r="AF953" s="13"/>
      <c r="AG953" s="14"/>
    </row>
    <row r="954" spans="32:33" s="3" customFormat="1" x14ac:dyDescent="0.25">
      <c r="AF954" s="13"/>
      <c r="AG954" s="14"/>
    </row>
    <row r="955" spans="32:33" s="3" customFormat="1" x14ac:dyDescent="0.25">
      <c r="AF955" s="13"/>
      <c r="AG955" s="14"/>
    </row>
    <row r="956" spans="32:33" s="3" customFormat="1" x14ac:dyDescent="0.25">
      <c r="AF956" s="13"/>
      <c r="AG956" s="14"/>
    </row>
    <row r="957" spans="32:33" s="3" customFormat="1" x14ac:dyDescent="0.25">
      <c r="AF957" s="13"/>
      <c r="AG957" s="14"/>
    </row>
    <row r="958" spans="32:33" s="3" customFormat="1" x14ac:dyDescent="0.25">
      <c r="AF958" s="13"/>
      <c r="AG958" s="14"/>
    </row>
    <row r="959" spans="32:33" s="3" customFormat="1" x14ac:dyDescent="0.25">
      <c r="AF959" s="13"/>
      <c r="AG959" s="14"/>
    </row>
    <row r="960" spans="32:33" s="3" customFormat="1" x14ac:dyDescent="0.25">
      <c r="AF960" s="13"/>
      <c r="AG960" s="14"/>
    </row>
    <row r="961" spans="32:33" s="3" customFormat="1" x14ac:dyDescent="0.25">
      <c r="AF961" s="13"/>
      <c r="AG961" s="14"/>
    </row>
    <row r="962" spans="32:33" s="3" customFormat="1" x14ac:dyDescent="0.25">
      <c r="AF962" s="13"/>
      <c r="AG962" s="14"/>
    </row>
    <row r="963" spans="32:33" s="3" customFormat="1" x14ac:dyDescent="0.25">
      <c r="AF963" s="13"/>
      <c r="AG963" s="14"/>
    </row>
    <row r="964" spans="32:33" s="3" customFormat="1" x14ac:dyDescent="0.25">
      <c r="AF964" s="13"/>
      <c r="AG964" s="14"/>
    </row>
    <row r="965" spans="32:33" s="3" customFormat="1" x14ac:dyDescent="0.25">
      <c r="AF965" s="13"/>
      <c r="AG965" s="14"/>
    </row>
    <row r="966" spans="32:33" s="3" customFormat="1" x14ac:dyDescent="0.25">
      <c r="AF966" s="13"/>
      <c r="AG966" s="14"/>
    </row>
    <row r="967" spans="32:33" s="3" customFormat="1" x14ac:dyDescent="0.25">
      <c r="AF967" s="13"/>
      <c r="AG967" s="14"/>
    </row>
    <row r="968" spans="32:33" s="3" customFormat="1" x14ac:dyDescent="0.25">
      <c r="AF968" s="13"/>
      <c r="AG968" s="14"/>
    </row>
    <row r="969" spans="32:33" s="3" customFormat="1" x14ac:dyDescent="0.25">
      <c r="AF969" s="13"/>
      <c r="AG969" s="14"/>
    </row>
    <row r="970" spans="32:33" s="3" customFormat="1" x14ac:dyDescent="0.25">
      <c r="AF970" s="13"/>
      <c r="AG970" s="14"/>
    </row>
    <row r="971" spans="32:33" s="3" customFormat="1" x14ac:dyDescent="0.25">
      <c r="AF971" s="13"/>
      <c r="AG971" s="14"/>
    </row>
    <row r="972" spans="32:33" s="3" customFormat="1" x14ac:dyDescent="0.25">
      <c r="AF972" s="13"/>
      <c r="AG972" s="14"/>
    </row>
    <row r="973" spans="32:33" s="3" customFormat="1" x14ac:dyDescent="0.25">
      <c r="AF973" s="13"/>
      <c r="AG973" s="14"/>
    </row>
    <row r="974" spans="32:33" s="3" customFormat="1" x14ac:dyDescent="0.25">
      <c r="AF974" s="13"/>
      <c r="AG974" s="14"/>
    </row>
    <row r="975" spans="32:33" s="3" customFormat="1" x14ac:dyDescent="0.25">
      <c r="AF975" s="13"/>
      <c r="AG975" s="14"/>
    </row>
    <row r="976" spans="32:33" s="3" customFormat="1" x14ac:dyDescent="0.25">
      <c r="AF976" s="13"/>
      <c r="AG976" s="14"/>
    </row>
    <row r="977" spans="32:33" s="3" customFormat="1" x14ac:dyDescent="0.25">
      <c r="AF977" s="13"/>
      <c r="AG977" s="14"/>
    </row>
    <row r="978" spans="32:33" s="3" customFormat="1" x14ac:dyDescent="0.25">
      <c r="AF978" s="13"/>
      <c r="AG978" s="14"/>
    </row>
    <row r="979" spans="32:33" s="3" customFormat="1" x14ac:dyDescent="0.25">
      <c r="AF979" s="13"/>
      <c r="AG979" s="14"/>
    </row>
    <row r="980" spans="32:33" s="3" customFormat="1" x14ac:dyDescent="0.25">
      <c r="AF980" s="13"/>
      <c r="AG980" s="14"/>
    </row>
    <row r="981" spans="32:33" s="3" customFormat="1" x14ac:dyDescent="0.25">
      <c r="AF981" s="13"/>
      <c r="AG981" s="14"/>
    </row>
    <row r="982" spans="32:33" s="3" customFormat="1" x14ac:dyDescent="0.25">
      <c r="AF982" s="13"/>
      <c r="AG982" s="14"/>
    </row>
    <row r="983" spans="32:33" s="3" customFormat="1" x14ac:dyDescent="0.25">
      <c r="AF983" s="13"/>
      <c r="AG983" s="14"/>
    </row>
    <row r="984" spans="32:33" s="3" customFormat="1" x14ac:dyDescent="0.25">
      <c r="AF984" s="13"/>
      <c r="AG984" s="14"/>
    </row>
    <row r="985" spans="32:33" s="3" customFormat="1" x14ac:dyDescent="0.25">
      <c r="AF985" s="13"/>
      <c r="AG985" s="14"/>
    </row>
    <row r="986" spans="32:33" s="3" customFormat="1" x14ac:dyDescent="0.25">
      <c r="AF986" s="13"/>
      <c r="AG986" s="14"/>
    </row>
    <row r="987" spans="32:33" s="3" customFormat="1" x14ac:dyDescent="0.25">
      <c r="AF987" s="13"/>
      <c r="AG987" s="14"/>
    </row>
    <row r="988" spans="32:33" s="3" customFormat="1" x14ac:dyDescent="0.25">
      <c r="AF988" s="13"/>
      <c r="AG988" s="14"/>
    </row>
    <row r="989" spans="32:33" s="3" customFormat="1" x14ac:dyDescent="0.25">
      <c r="AF989" s="13"/>
      <c r="AG989" s="14"/>
    </row>
    <row r="990" spans="32:33" s="3" customFormat="1" x14ac:dyDescent="0.25">
      <c r="AF990" s="13"/>
      <c r="AG990" s="14"/>
    </row>
    <row r="991" spans="32:33" s="3" customFormat="1" x14ac:dyDescent="0.25">
      <c r="AF991" s="13"/>
      <c r="AG991" s="14"/>
    </row>
    <row r="992" spans="32:33" s="3" customFormat="1" x14ac:dyDescent="0.25">
      <c r="AF992" s="13"/>
      <c r="AG992" s="14"/>
    </row>
    <row r="993" spans="32:33" s="3" customFormat="1" x14ac:dyDescent="0.25">
      <c r="AF993" s="13"/>
      <c r="AG993" s="14"/>
    </row>
    <row r="994" spans="32:33" s="3" customFormat="1" x14ac:dyDescent="0.25">
      <c r="AF994" s="13"/>
      <c r="AG994" s="14"/>
    </row>
    <row r="995" spans="32:33" s="3" customFormat="1" x14ac:dyDescent="0.25">
      <c r="AF995" s="13"/>
      <c r="AG995" s="14"/>
    </row>
    <row r="996" spans="32:33" s="3" customFormat="1" x14ac:dyDescent="0.25">
      <c r="AF996" s="13"/>
      <c r="AG996" s="14"/>
    </row>
    <row r="997" spans="32:33" s="3" customFormat="1" x14ac:dyDescent="0.25">
      <c r="AF997" s="13"/>
      <c r="AG997" s="14"/>
    </row>
    <row r="998" spans="32:33" s="3" customFormat="1" x14ac:dyDescent="0.25">
      <c r="AF998" s="13"/>
      <c r="AG998" s="14"/>
    </row>
    <row r="999" spans="32:33" s="3" customFormat="1" x14ac:dyDescent="0.25">
      <c r="AF999" s="13"/>
      <c r="AG999" s="14"/>
    </row>
    <row r="1000" spans="32:33" s="3" customFormat="1" x14ac:dyDescent="0.25">
      <c r="AF1000" s="13"/>
      <c r="AG1000" s="14"/>
    </row>
    <row r="1001" spans="32:33" s="3" customFormat="1" x14ac:dyDescent="0.25">
      <c r="AF1001" s="13"/>
      <c r="AG1001" s="14"/>
    </row>
    <row r="1002" spans="32:33" s="3" customFormat="1" x14ac:dyDescent="0.25">
      <c r="AF1002" s="13"/>
      <c r="AG1002" s="14"/>
    </row>
    <row r="1003" spans="32:33" s="3" customFormat="1" x14ac:dyDescent="0.25">
      <c r="AF1003" s="13"/>
      <c r="AG1003" s="14"/>
    </row>
    <row r="1004" spans="32:33" s="3" customFormat="1" x14ac:dyDescent="0.25">
      <c r="AF1004" s="13"/>
      <c r="AG1004" s="14"/>
    </row>
    <row r="1005" spans="32:33" s="3" customFormat="1" x14ac:dyDescent="0.25">
      <c r="AF1005" s="13"/>
      <c r="AG1005" s="14"/>
    </row>
    <row r="1006" spans="32:33" s="3" customFormat="1" x14ac:dyDescent="0.25">
      <c r="AF1006" s="13"/>
      <c r="AG1006" s="14"/>
    </row>
    <row r="1007" spans="32:33" s="3" customFormat="1" x14ac:dyDescent="0.25">
      <c r="AF1007" s="13"/>
      <c r="AG1007" s="14"/>
    </row>
    <row r="1008" spans="32:33" s="3" customFormat="1" x14ac:dyDescent="0.25">
      <c r="AF1008" s="13"/>
      <c r="AG1008" s="14"/>
    </row>
    <row r="1009" spans="32:33" s="3" customFormat="1" x14ac:dyDescent="0.25">
      <c r="AF1009" s="13"/>
      <c r="AG1009" s="14"/>
    </row>
    <row r="1010" spans="32:33" s="3" customFormat="1" x14ac:dyDescent="0.25">
      <c r="AF1010" s="13"/>
      <c r="AG1010" s="14"/>
    </row>
    <row r="1011" spans="32:33" s="3" customFormat="1" x14ac:dyDescent="0.25">
      <c r="AF1011" s="13"/>
      <c r="AG1011" s="14"/>
    </row>
    <row r="1012" spans="32:33" s="3" customFormat="1" x14ac:dyDescent="0.25">
      <c r="AF1012" s="13"/>
      <c r="AG1012" s="14"/>
    </row>
    <row r="1013" spans="32:33" s="3" customFormat="1" x14ac:dyDescent="0.25">
      <c r="AF1013" s="13"/>
      <c r="AG1013" s="14"/>
    </row>
    <row r="1014" spans="32:33" s="3" customFormat="1" x14ac:dyDescent="0.25">
      <c r="AF1014" s="13"/>
      <c r="AG1014" s="14"/>
    </row>
    <row r="1015" spans="32:33" s="3" customFormat="1" x14ac:dyDescent="0.25">
      <c r="AF1015" s="13"/>
      <c r="AG1015" s="14"/>
    </row>
    <row r="1016" spans="32:33" s="3" customFormat="1" x14ac:dyDescent="0.25">
      <c r="AF1016" s="13"/>
      <c r="AG1016" s="14"/>
    </row>
    <row r="1017" spans="32:33" s="3" customFormat="1" x14ac:dyDescent="0.25">
      <c r="AF1017" s="13"/>
      <c r="AG1017" s="14"/>
    </row>
    <row r="1018" spans="32:33" s="3" customFormat="1" x14ac:dyDescent="0.25">
      <c r="AF1018" s="13"/>
      <c r="AG1018" s="14"/>
    </row>
    <row r="1019" spans="32:33" s="3" customFormat="1" x14ac:dyDescent="0.25">
      <c r="AF1019" s="13"/>
      <c r="AG1019" s="14"/>
    </row>
    <row r="1020" spans="32:33" s="3" customFormat="1" x14ac:dyDescent="0.25">
      <c r="AF1020" s="13"/>
      <c r="AG1020" s="14"/>
    </row>
    <row r="1021" spans="32:33" s="3" customFormat="1" x14ac:dyDescent="0.25">
      <c r="AF1021" s="13"/>
      <c r="AG1021" s="14"/>
    </row>
    <row r="1022" spans="32:33" s="3" customFormat="1" x14ac:dyDescent="0.25">
      <c r="AF1022" s="13"/>
      <c r="AG1022" s="14"/>
    </row>
    <row r="1023" spans="32:33" s="3" customFormat="1" x14ac:dyDescent="0.25">
      <c r="AF1023" s="13"/>
      <c r="AG1023" s="14"/>
    </row>
    <row r="1024" spans="32:33" s="3" customFormat="1" x14ac:dyDescent="0.25">
      <c r="AF1024" s="13"/>
      <c r="AG1024" s="14"/>
    </row>
    <row r="1025" spans="32:33" s="3" customFormat="1" x14ac:dyDescent="0.25">
      <c r="AF1025" s="13"/>
      <c r="AG1025" s="14"/>
    </row>
    <row r="1026" spans="32:33" s="3" customFormat="1" x14ac:dyDescent="0.25">
      <c r="AF1026" s="13"/>
      <c r="AG1026" s="14"/>
    </row>
    <row r="1027" spans="32:33" s="3" customFormat="1" x14ac:dyDescent="0.25">
      <c r="AF1027" s="13"/>
      <c r="AG1027" s="14"/>
    </row>
    <row r="1028" spans="32:33" s="3" customFormat="1" x14ac:dyDescent="0.25">
      <c r="AF1028" s="13"/>
      <c r="AG1028" s="14"/>
    </row>
    <row r="1029" spans="32:33" s="3" customFormat="1" x14ac:dyDescent="0.25">
      <c r="AF1029" s="13"/>
      <c r="AG1029" s="14"/>
    </row>
    <row r="1030" spans="32:33" s="3" customFormat="1" x14ac:dyDescent="0.25">
      <c r="AF1030" s="13"/>
      <c r="AG1030" s="14"/>
    </row>
    <row r="1031" spans="32:33" s="3" customFormat="1" x14ac:dyDescent="0.25">
      <c r="AF1031" s="13"/>
      <c r="AG1031" s="14"/>
    </row>
    <row r="1032" spans="32:33" s="3" customFormat="1" x14ac:dyDescent="0.25">
      <c r="AF1032" s="13"/>
      <c r="AG1032" s="14"/>
    </row>
    <row r="1033" spans="32:33" s="3" customFormat="1" x14ac:dyDescent="0.25">
      <c r="AF1033" s="13"/>
      <c r="AG1033" s="14"/>
    </row>
    <row r="1034" spans="32:33" s="3" customFormat="1" x14ac:dyDescent="0.25">
      <c r="AF1034" s="13"/>
      <c r="AG1034" s="14"/>
    </row>
    <row r="1035" spans="32:33" s="3" customFormat="1" x14ac:dyDescent="0.25">
      <c r="AF1035" s="13"/>
      <c r="AG1035" s="14"/>
    </row>
    <row r="1036" spans="32:33" s="3" customFormat="1" x14ac:dyDescent="0.25">
      <c r="AF1036" s="13"/>
      <c r="AG1036" s="14"/>
    </row>
    <row r="1037" spans="32:33" s="3" customFormat="1" x14ac:dyDescent="0.25">
      <c r="AF1037" s="13"/>
      <c r="AG1037" s="14"/>
    </row>
    <row r="1038" spans="32:33" s="3" customFormat="1" x14ac:dyDescent="0.25">
      <c r="AF1038" s="13"/>
      <c r="AG1038" s="14"/>
    </row>
    <row r="1039" spans="32:33" s="3" customFormat="1" x14ac:dyDescent="0.25">
      <c r="AF1039" s="13"/>
      <c r="AG1039" s="14"/>
    </row>
    <row r="1040" spans="32:33" s="3" customFormat="1" x14ac:dyDescent="0.25">
      <c r="AF1040" s="13"/>
      <c r="AG1040" s="14"/>
    </row>
    <row r="1041" spans="32:33" s="3" customFormat="1" x14ac:dyDescent="0.25">
      <c r="AF1041" s="13"/>
      <c r="AG1041" s="14"/>
    </row>
    <row r="1042" spans="32:33" s="3" customFormat="1" x14ac:dyDescent="0.25">
      <c r="AF1042" s="13"/>
      <c r="AG1042" s="14"/>
    </row>
    <row r="1043" spans="32:33" s="3" customFormat="1" x14ac:dyDescent="0.25">
      <c r="AF1043" s="13"/>
      <c r="AG1043" s="14"/>
    </row>
    <row r="1044" spans="32:33" s="3" customFormat="1" x14ac:dyDescent="0.25">
      <c r="AF1044" s="13"/>
      <c r="AG1044" s="14"/>
    </row>
    <row r="1045" spans="32:33" s="3" customFormat="1" x14ac:dyDescent="0.25">
      <c r="AF1045" s="13"/>
      <c r="AG1045" s="14"/>
    </row>
    <row r="1046" spans="32:33" s="3" customFormat="1" x14ac:dyDescent="0.25">
      <c r="AF1046" s="13"/>
      <c r="AG1046" s="14"/>
    </row>
    <row r="1047" spans="32:33" s="3" customFormat="1" x14ac:dyDescent="0.25">
      <c r="AF1047" s="13"/>
      <c r="AG1047" s="14"/>
    </row>
    <row r="1048" spans="32:33" s="3" customFormat="1" x14ac:dyDescent="0.25">
      <c r="AF1048" s="13"/>
      <c r="AG1048" s="14"/>
    </row>
    <row r="1049" spans="32:33" s="3" customFormat="1" x14ac:dyDescent="0.25">
      <c r="AF1049" s="13"/>
      <c r="AG1049" s="14"/>
    </row>
    <row r="1050" spans="32:33" s="3" customFormat="1" x14ac:dyDescent="0.25">
      <c r="AF1050" s="13"/>
      <c r="AG1050" s="14"/>
    </row>
    <row r="1051" spans="32:33" s="3" customFormat="1" x14ac:dyDescent="0.25">
      <c r="AF1051" s="13"/>
      <c r="AG1051" s="14"/>
    </row>
    <row r="1052" spans="32:33" s="3" customFormat="1" x14ac:dyDescent="0.25">
      <c r="AF1052" s="13"/>
      <c r="AG1052" s="14"/>
    </row>
    <row r="1053" spans="32:33" s="3" customFormat="1" x14ac:dyDescent="0.25">
      <c r="AF1053" s="13"/>
      <c r="AG1053" s="14"/>
    </row>
    <row r="1054" spans="32:33" s="3" customFormat="1" x14ac:dyDescent="0.25">
      <c r="AF1054" s="13"/>
      <c r="AG1054" s="14"/>
    </row>
    <row r="1055" spans="32:33" s="3" customFormat="1" x14ac:dyDescent="0.25">
      <c r="AF1055" s="13"/>
      <c r="AG1055" s="14"/>
    </row>
    <row r="1056" spans="32:33" s="3" customFormat="1" x14ac:dyDescent="0.25">
      <c r="AF1056" s="13"/>
      <c r="AG1056" s="14"/>
    </row>
    <row r="1057" spans="32:33" s="3" customFormat="1" x14ac:dyDescent="0.25">
      <c r="AF1057" s="13"/>
      <c r="AG1057" s="14"/>
    </row>
    <row r="1058" spans="32:33" s="3" customFormat="1" x14ac:dyDescent="0.25">
      <c r="AF1058" s="13"/>
      <c r="AG1058" s="14"/>
    </row>
    <row r="1059" spans="32:33" s="3" customFormat="1" x14ac:dyDescent="0.25">
      <c r="AF1059" s="13"/>
      <c r="AG1059" s="14"/>
    </row>
    <row r="1060" spans="32:33" s="3" customFormat="1" x14ac:dyDescent="0.25">
      <c r="AF1060" s="13"/>
      <c r="AG1060" s="14"/>
    </row>
    <row r="1061" spans="32:33" s="3" customFormat="1" x14ac:dyDescent="0.25">
      <c r="AF1061" s="13"/>
      <c r="AG1061" s="14"/>
    </row>
    <row r="1062" spans="32:33" s="3" customFormat="1" x14ac:dyDescent="0.25">
      <c r="AF1062" s="13"/>
      <c r="AG1062" s="14"/>
    </row>
    <row r="1063" spans="32:33" s="3" customFormat="1" x14ac:dyDescent="0.25">
      <c r="AF1063" s="13"/>
      <c r="AG1063" s="14"/>
    </row>
    <row r="1064" spans="32:33" s="3" customFormat="1" x14ac:dyDescent="0.25">
      <c r="AF1064" s="13"/>
      <c r="AG1064" s="14"/>
    </row>
    <row r="1065" spans="32:33" s="3" customFormat="1" x14ac:dyDescent="0.25">
      <c r="AF1065" s="13"/>
      <c r="AG1065" s="14"/>
    </row>
    <row r="1066" spans="32:33" s="3" customFormat="1" x14ac:dyDescent="0.25">
      <c r="AF1066" s="13"/>
      <c r="AG1066" s="14"/>
    </row>
    <row r="1067" spans="32:33" s="3" customFormat="1" x14ac:dyDescent="0.25">
      <c r="AF1067" s="13"/>
      <c r="AG1067" s="14"/>
    </row>
    <row r="1068" spans="32:33" s="3" customFormat="1" x14ac:dyDescent="0.25">
      <c r="AF1068" s="13"/>
      <c r="AG1068" s="14"/>
    </row>
    <row r="1069" spans="32:33" s="3" customFormat="1" x14ac:dyDescent="0.25">
      <c r="AF1069" s="13"/>
      <c r="AG1069" s="14"/>
    </row>
    <row r="1070" spans="32:33" s="3" customFormat="1" x14ac:dyDescent="0.25">
      <c r="AF1070" s="13"/>
      <c r="AG1070" s="14"/>
    </row>
    <row r="1071" spans="32:33" s="3" customFormat="1" x14ac:dyDescent="0.25">
      <c r="AF1071" s="13"/>
      <c r="AG1071" s="14"/>
    </row>
    <row r="1072" spans="32:33" s="3" customFormat="1" x14ac:dyDescent="0.25">
      <c r="AF1072" s="13"/>
      <c r="AG1072" s="14"/>
    </row>
    <row r="1073" spans="32:33" s="3" customFormat="1" x14ac:dyDescent="0.25">
      <c r="AF1073" s="13"/>
      <c r="AG1073" s="14"/>
    </row>
    <row r="1074" spans="32:33" s="3" customFormat="1" x14ac:dyDescent="0.25">
      <c r="AF1074" s="13"/>
      <c r="AG1074" s="14"/>
    </row>
    <row r="1075" spans="32:33" s="3" customFormat="1" x14ac:dyDescent="0.25">
      <c r="AF1075" s="13"/>
      <c r="AG1075" s="14"/>
    </row>
    <row r="1076" spans="32:33" s="3" customFormat="1" x14ac:dyDescent="0.25">
      <c r="AF1076" s="13"/>
      <c r="AG1076" s="14"/>
    </row>
    <row r="1077" spans="32:33" s="3" customFormat="1" x14ac:dyDescent="0.25">
      <c r="AF1077" s="13"/>
      <c r="AG1077" s="14"/>
    </row>
    <row r="1078" spans="32:33" s="3" customFormat="1" x14ac:dyDescent="0.25">
      <c r="AF1078" s="13"/>
      <c r="AG1078" s="14"/>
    </row>
    <row r="1079" spans="32:33" s="3" customFormat="1" x14ac:dyDescent="0.25">
      <c r="AF1079" s="13"/>
      <c r="AG1079" s="14"/>
    </row>
    <row r="1080" spans="32:33" s="3" customFormat="1" x14ac:dyDescent="0.25">
      <c r="AF1080" s="13"/>
      <c r="AG1080" s="14"/>
    </row>
    <row r="1081" spans="32:33" s="3" customFormat="1" x14ac:dyDescent="0.25">
      <c r="AF1081" s="13"/>
      <c r="AG1081" s="14"/>
    </row>
    <row r="1082" spans="32:33" s="3" customFormat="1" x14ac:dyDescent="0.25">
      <c r="AF1082" s="13"/>
      <c r="AG1082" s="14"/>
    </row>
    <row r="1083" spans="32:33" s="3" customFormat="1" x14ac:dyDescent="0.25">
      <c r="AF1083" s="13"/>
      <c r="AG1083" s="14"/>
    </row>
    <row r="1084" spans="32:33" s="3" customFormat="1" x14ac:dyDescent="0.25">
      <c r="AF1084" s="13"/>
      <c r="AG1084" s="14"/>
    </row>
    <row r="1085" spans="32:33" s="3" customFormat="1" x14ac:dyDescent="0.25">
      <c r="AF1085" s="13"/>
      <c r="AG1085" s="14"/>
    </row>
    <row r="1086" spans="32:33" s="3" customFormat="1" x14ac:dyDescent="0.25">
      <c r="AF1086" s="13"/>
      <c r="AG1086" s="14"/>
    </row>
    <row r="1087" spans="32:33" s="3" customFormat="1" x14ac:dyDescent="0.25">
      <c r="AF1087" s="13"/>
      <c r="AG1087" s="14"/>
    </row>
    <row r="1088" spans="32:33" s="3" customFormat="1" x14ac:dyDescent="0.25">
      <c r="AF1088" s="13"/>
      <c r="AG1088" s="14"/>
    </row>
    <row r="1089" spans="32:33" s="3" customFormat="1" x14ac:dyDescent="0.25">
      <c r="AF1089" s="13"/>
      <c r="AG1089" s="14"/>
    </row>
    <row r="1090" spans="32:33" s="3" customFormat="1" x14ac:dyDescent="0.25">
      <c r="AF1090" s="13"/>
      <c r="AG1090" s="14"/>
    </row>
    <row r="1091" spans="32:33" s="3" customFormat="1" x14ac:dyDescent="0.25">
      <c r="AF1091" s="13"/>
      <c r="AG1091" s="14"/>
    </row>
    <row r="1092" spans="32:33" s="3" customFormat="1" x14ac:dyDescent="0.25">
      <c r="AF1092" s="13"/>
      <c r="AG1092" s="14"/>
    </row>
    <row r="1093" spans="32:33" s="3" customFormat="1" x14ac:dyDescent="0.25">
      <c r="AF1093" s="13"/>
      <c r="AG1093" s="14"/>
    </row>
    <row r="1094" spans="32:33" s="3" customFormat="1" x14ac:dyDescent="0.25">
      <c r="AF1094" s="13"/>
      <c r="AG1094" s="14"/>
    </row>
    <row r="1095" spans="32:33" s="3" customFormat="1" x14ac:dyDescent="0.25">
      <c r="AF1095" s="13"/>
      <c r="AG1095" s="14"/>
    </row>
    <row r="1096" spans="32:33" s="3" customFormat="1" x14ac:dyDescent="0.25">
      <c r="AF1096" s="13"/>
      <c r="AG1096" s="14"/>
    </row>
    <row r="1097" spans="32:33" s="3" customFormat="1" x14ac:dyDescent="0.25">
      <c r="AF1097" s="13"/>
      <c r="AG1097" s="14"/>
    </row>
    <row r="1098" spans="32:33" s="3" customFormat="1" x14ac:dyDescent="0.25">
      <c r="AF1098" s="13"/>
      <c r="AG1098" s="14"/>
    </row>
    <row r="1099" spans="32:33" s="3" customFormat="1" x14ac:dyDescent="0.25">
      <c r="AF1099" s="13"/>
      <c r="AG1099" s="14"/>
    </row>
    <row r="1100" spans="32:33" s="3" customFormat="1" x14ac:dyDescent="0.25">
      <c r="AF1100" s="13"/>
      <c r="AG1100" s="14"/>
    </row>
    <row r="1101" spans="32:33" s="3" customFormat="1" x14ac:dyDescent="0.25">
      <c r="AF1101" s="13"/>
      <c r="AG1101" s="14"/>
    </row>
    <row r="1102" spans="32:33" s="3" customFormat="1" x14ac:dyDescent="0.25">
      <c r="AF1102" s="13"/>
      <c r="AG1102" s="14"/>
    </row>
    <row r="1103" spans="32:33" s="3" customFormat="1" x14ac:dyDescent="0.25">
      <c r="AF1103" s="13"/>
      <c r="AG1103" s="14"/>
    </row>
    <row r="1104" spans="32:33" s="3" customFormat="1" x14ac:dyDescent="0.25">
      <c r="AF1104" s="13"/>
      <c r="AG1104" s="14"/>
    </row>
    <row r="1105" spans="32:33" s="3" customFormat="1" x14ac:dyDescent="0.25">
      <c r="AF1105" s="13"/>
      <c r="AG1105" s="14"/>
    </row>
    <row r="1106" spans="32:33" s="3" customFormat="1" x14ac:dyDescent="0.25">
      <c r="AF1106" s="13"/>
      <c r="AG1106" s="14"/>
    </row>
    <row r="1107" spans="32:33" s="3" customFormat="1" x14ac:dyDescent="0.25">
      <c r="AF1107" s="13"/>
      <c r="AG1107" s="14"/>
    </row>
    <row r="1108" spans="32:33" s="3" customFormat="1" x14ac:dyDescent="0.25">
      <c r="AF1108" s="13"/>
      <c r="AG1108" s="14"/>
    </row>
    <row r="1109" spans="32:33" s="3" customFormat="1" x14ac:dyDescent="0.25">
      <c r="AF1109" s="13"/>
      <c r="AG1109" s="14"/>
    </row>
    <row r="1110" spans="32:33" s="3" customFormat="1" x14ac:dyDescent="0.25">
      <c r="AF1110" s="13"/>
      <c r="AG1110" s="14"/>
    </row>
    <row r="1111" spans="32:33" s="3" customFormat="1" x14ac:dyDescent="0.25">
      <c r="AF1111" s="13"/>
      <c r="AG1111" s="14"/>
    </row>
    <row r="1112" spans="32:33" s="3" customFormat="1" x14ac:dyDescent="0.25">
      <c r="AF1112" s="13"/>
      <c r="AG1112" s="14"/>
    </row>
    <row r="1113" spans="32:33" s="3" customFormat="1" x14ac:dyDescent="0.25">
      <c r="AF1113" s="13"/>
      <c r="AG1113" s="14"/>
    </row>
    <row r="1114" spans="32:33" s="3" customFormat="1" x14ac:dyDescent="0.25">
      <c r="AF1114" s="13"/>
      <c r="AG1114" s="14"/>
    </row>
    <row r="1115" spans="32:33" s="3" customFormat="1" x14ac:dyDescent="0.25">
      <c r="AF1115" s="13"/>
      <c r="AG1115" s="14"/>
    </row>
    <row r="1116" spans="32:33" s="3" customFormat="1" x14ac:dyDescent="0.25">
      <c r="AF1116" s="13"/>
      <c r="AG1116" s="14"/>
    </row>
    <row r="1117" spans="32:33" s="3" customFormat="1" x14ac:dyDescent="0.25">
      <c r="AF1117" s="13"/>
      <c r="AG1117" s="14"/>
    </row>
    <row r="1118" spans="32:33" s="3" customFormat="1" x14ac:dyDescent="0.25">
      <c r="AF1118" s="13"/>
      <c r="AG1118" s="14"/>
    </row>
    <row r="1119" spans="32:33" s="3" customFormat="1" x14ac:dyDescent="0.25">
      <c r="AF1119" s="13"/>
      <c r="AG1119" s="14"/>
    </row>
    <row r="1120" spans="32:33" s="3" customFormat="1" x14ac:dyDescent="0.25">
      <c r="AF1120" s="13"/>
      <c r="AG1120" s="14"/>
    </row>
    <row r="1121" spans="32:33" s="3" customFormat="1" x14ac:dyDescent="0.25">
      <c r="AF1121" s="13"/>
      <c r="AG1121" s="14"/>
    </row>
    <row r="1122" spans="32:33" s="3" customFormat="1" x14ac:dyDescent="0.25">
      <c r="AF1122" s="13"/>
      <c r="AG1122" s="14"/>
    </row>
    <row r="1123" spans="32:33" s="3" customFormat="1" x14ac:dyDescent="0.25">
      <c r="AF1123" s="13"/>
      <c r="AG1123" s="14"/>
    </row>
    <row r="1124" spans="32:33" s="3" customFormat="1" x14ac:dyDescent="0.25">
      <c r="AF1124" s="13"/>
      <c r="AG1124" s="14"/>
    </row>
    <row r="1125" spans="32:33" s="3" customFormat="1" x14ac:dyDescent="0.25">
      <c r="AF1125" s="13"/>
      <c r="AG1125" s="14"/>
    </row>
    <row r="1126" spans="32:33" s="3" customFormat="1" x14ac:dyDescent="0.25">
      <c r="AF1126" s="13"/>
      <c r="AG1126" s="14"/>
    </row>
    <row r="1127" spans="32:33" s="3" customFormat="1" x14ac:dyDescent="0.25">
      <c r="AF1127" s="13"/>
      <c r="AG1127" s="14"/>
    </row>
    <row r="1128" spans="32:33" s="3" customFormat="1" x14ac:dyDescent="0.25">
      <c r="AF1128" s="13"/>
      <c r="AG1128" s="14"/>
    </row>
    <row r="1129" spans="32:33" s="3" customFormat="1" x14ac:dyDescent="0.25">
      <c r="AF1129" s="13"/>
      <c r="AG1129" s="14"/>
    </row>
    <row r="1130" spans="32:33" s="3" customFormat="1" x14ac:dyDescent="0.25">
      <c r="AF1130" s="13"/>
      <c r="AG1130" s="14"/>
    </row>
    <row r="1131" spans="32:33" s="3" customFormat="1" x14ac:dyDescent="0.25">
      <c r="AF1131" s="13"/>
      <c r="AG1131" s="14"/>
    </row>
    <row r="1132" spans="32:33" s="3" customFormat="1" x14ac:dyDescent="0.25">
      <c r="AF1132" s="13"/>
      <c r="AG1132" s="14"/>
    </row>
    <row r="1133" spans="32:33" s="3" customFormat="1" x14ac:dyDescent="0.25">
      <c r="AF1133" s="13"/>
      <c r="AG1133" s="14"/>
    </row>
    <row r="1134" spans="32:33" s="3" customFormat="1" x14ac:dyDescent="0.25">
      <c r="AF1134" s="13"/>
      <c r="AG1134" s="14"/>
    </row>
    <row r="1135" spans="32:33" s="3" customFormat="1" x14ac:dyDescent="0.25">
      <c r="AF1135" s="13"/>
      <c r="AG1135" s="14"/>
    </row>
    <row r="1136" spans="32:33" s="3" customFormat="1" x14ac:dyDescent="0.25">
      <c r="AF1136" s="13"/>
      <c r="AG1136" s="14"/>
    </row>
    <row r="1137" spans="32:33" s="3" customFormat="1" x14ac:dyDescent="0.25">
      <c r="AF1137" s="13"/>
      <c r="AG1137" s="14"/>
    </row>
    <row r="1138" spans="32:33" s="3" customFormat="1" x14ac:dyDescent="0.25">
      <c r="AF1138" s="13"/>
      <c r="AG1138" s="14"/>
    </row>
    <row r="1139" spans="32:33" s="3" customFormat="1" x14ac:dyDescent="0.25">
      <c r="AF1139" s="13"/>
      <c r="AG1139" s="14"/>
    </row>
    <row r="1140" spans="32:33" s="3" customFormat="1" x14ac:dyDescent="0.25">
      <c r="AF1140" s="13"/>
      <c r="AG1140" s="14"/>
    </row>
    <row r="1141" spans="32:33" s="3" customFormat="1" x14ac:dyDescent="0.25">
      <c r="AF1141" s="13"/>
      <c r="AG1141" s="14"/>
    </row>
    <row r="1142" spans="32:33" s="3" customFormat="1" x14ac:dyDescent="0.25">
      <c r="AF1142" s="13"/>
      <c r="AG1142" s="14"/>
    </row>
    <row r="1143" spans="32:33" s="3" customFormat="1" x14ac:dyDescent="0.25">
      <c r="AF1143" s="13"/>
      <c r="AG1143" s="14"/>
    </row>
    <row r="1144" spans="32:33" s="3" customFormat="1" x14ac:dyDescent="0.25">
      <c r="AF1144" s="13"/>
      <c r="AG1144" s="14"/>
    </row>
    <row r="1145" spans="32:33" s="3" customFormat="1" x14ac:dyDescent="0.25">
      <c r="AF1145" s="13"/>
      <c r="AG1145" s="14"/>
    </row>
    <row r="1146" spans="32:33" s="3" customFormat="1" x14ac:dyDescent="0.25">
      <c r="AF1146" s="13"/>
      <c r="AG1146" s="14"/>
    </row>
    <row r="1147" spans="32:33" s="3" customFormat="1" x14ac:dyDescent="0.25">
      <c r="AF1147" s="13"/>
      <c r="AG1147" s="14"/>
    </row>
    <row r="1148" spans="32:33" s="3" customFormat="1" x14ac:dyDescent="0.25">
      <c r="AF1148" s="13"/>
      <c r="AG1148" s="14"/>
    </row>
    <row r="1149" spans="32:33" s="3" customFormat="1" x14ac:dyDescent="0.25">
      <c r="AF1149" s="13"/>
      <c r="AG1149" s="14"/>
    </row>
    <row r="1150" spans="32:33" s="3" customFormat="1" x14ac:dyDescent="0.25">
      <c r="AF1150" s="13"/>
      <c r="AG1150" s="14"/>
    </row>
    <row r="1151" spans="32:33" s="3" customFormat="1" x14ac:dyDescent="0.25">
      <c r="AF1151" s="13"/>
      <c r="AG1151" s="14"/>
    </row>
    <row r="1152" spans="32:33" s="3" customFormat="1" x14ac:dyDescent="0.25">
      <c r="AF1152" s="13"/>
      <c r="AG1152" s="14"/>
    </row>
    <row r="1153" spans="32:33" s="3" customFormat="1" x14ac:dyDescent="0.25">
      <c r="AF1153" s="13"/>
      <c r="AG1153" s="14"/>
    </row>
    <row r="1154" spans="32:33" s="3" customFormat="1" x14ac:dyDescent="0.25">
      <c r="AF1154" s="13"/>
      <c r="AG1154" s="14"/>
    </row>
    <row r="1155" spans="32:33" s="3" customFormat="1" x14ac:dyDescent="0.25">
      <c r="AF1155" s="13"/>
      <c r="AG1155" s="14"/>
    </row>
    <row r="1156" spans="32:33" s="3" customFormat="1" x14ac:dyDescent="0.25">
      <c r="AF1156" s="13"/>
      <c r="AG1156" s="14"/>
    </row>
    <row r="1157" spans="32:33" s="3" customFormat="1" x14ac:dyDescent="0.25">
      <c r="AF1157" s="13"/>
      <c r="AG1157" s="14"/>
    </row>
    <row r="1158" spans="32:33" s="3" customFormat="1" x14ac:dyDescent="0.25">
      <c r="AF1158" s="13"/>
      <c r="AG1158" s="14"/>
    </row>
    <row r="1159" spans="32:33" s="3" customFormat="1" x14ac:dyDescent="0.25">
      <c r="AF1159" s="13"/>
      <c r="AG1159" s="14"/>
    </row>
    <row r="1160" spans="32:33" s="3" customFormat="1" x14ac:dyDescent="0.25">
      <c r="AF1160" s="13"/>
      <c r="AG1160" s="14"/>
    </row>
    <row r="1161" spans="32:33" s="3" customFormat="1" x14ac:dyDescent="0.25">
      <c r="AF1161" s="13"/>
      <c r="AG1161" s="14"/>
    </row>
    <row r="1162" spans="32:33" s="3" customFormat="1" x14ac:dyDescent="0.25">
      <c r="AF1162" s="13"/>
      <c r="AG1162" s="14"/>
    </row>
    <row r="1163" spans="32:33" s="3" customFormat="1" x14ac:dyDescent="0.25">
      <c r="AF1163" s="13"/>
      <c r="AG1163" s="14"/>
    </row>
    <row r="1164" spans="32:33" s="3" customFormat="1" x14ac:dyDescent="0.25">
      <c r="AF1164" s="13"/>
      <c r="AG1164" s="14"/>
    </row>
    <row r="1165" spans="32:33" s="3" customFormat="1" x14ac:dyDescent="0.25">
      <c r="AF1165" s="13"/>
      <c r="AG1165" s="14"/>
    </row>
    <row r="1166" spans="32:33" s="3" customFormat="1" x14ac:dyDescent="0.25">
      <c r="AF1166" s="13"/>
      <c r="AG1166" s="14"/>
    </row>
    <row r="1167" spans="32:33" s="3" customFormat="1" x14ac:dyDescent="0.25">
      <c r="AF1167" s="13"/>
      <c r="AG1167" s="14"/>
    </row>
    <row r="1168" spans="32:33" s="3" customFormat="1" x14ac:dyDescent="0.25">
      <c r="AF1168" s="13"/>
      <c r="AG1168" s="14"/>
    </row>
  </sheetData>
  <sortState ref="J264:M285">
    <sortCondition descending="1" ref="M260:M281"/>
  </sortState>
  <conditionalFormatting sqref="C213:G216 C218:G224 C227:G233 C236:G257 C260:G282 C284:G306 C308:G330 C333:G339 C342:G411">
    <cfRule type="notContainsBlanks" dxfId="1" priority="33">
      <formula>LEN(TRIM(C213))&gt;0</formula>
    </cfRule>
    <cfRule type="expression" dxfId="0" priority="34">
      <formula>C213=""</formula>
    </cfRule>
  </conditionalFormatting>
  <dataValidations count="2">
    <dataValidation type="list" allowBlank="1" showInputMessage="1" showErrorMessage="1" sqref="E211">
      <formula1>$BS$223:$BS$242</formula1>
    </dataValidation>
    <dataValidation type="list" allowBlank="1" showInputMessage="1" showErrorMessage="1" prompt="SELEZIONA LA REGIONE DI INTERESSE" sqref="E210">
      <formula1>$BS$223:$BS$242</formula1>
    </dataValidation>
  </dataValidations>
  <pageMargins left="0.7" right="0.7" top="0.75" bottom="0.75" header="0.3" footer="0.3"/>
  <pageSetup paperSize="8" scale="3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57"/>
  <sheetViews>
    <sheetView showGridLines="0" view="pageBreakPreview" topLeftCell="A10" zoomScaleNormal="100" zoomScaleSheetLayoutView="100" workbookViewId="0">
      <selection activeCell="B22" sqref="B22"/>
    </sheetView>
  </sheetViews>
  <sheetFormatPr defaultColWidth="8.5703125" defaultRowHeight="15" x14ac:dyDescent="0.25"/>
  <cols>
    <col min="1" max="1" width="65.5703125" style="41" customWidth="1"/>
    <col min="2" max="2" width="38.5703125" style="42" customWidth="1"/>
    <col min="3" max="3" width="60.42578125" style="41" customWidth="1"/>
    <col min="4" max="4" width="42.28515625" style="41" customWidth="1"/>
    <col min="5" max="16384" width="8.5703125" style="41"/>
  </cols>
  <sheetData>
    <row r="1" spans="1:4" x14ac:dyDescent="0.25">
      <c r="A1" s="45" t="str">
        <f ca="1">MID(CELL("FILENAME",B290),FIND("]",CELL("FILENAME",B290))+1,255)</f>
        <v>Note_Fonti_Calcolo</v>
      </c>
    </row>
    <row r="3" spans="1:4" x14ac:dyDescent="0.25">
      <c r="B3" s="47" t="s">
        <v>26</v>
      </c>
      <c r="C3" s="47" t="s">
        <v>35</v>
      </c>
      <c r="D3" s="47" t="s">
        <v>27</v>
      </c>
    </row>
    <row r="4" spans="1:4" ht="15.75" thickBot="1" x14ac:dyDescent="0.3">
      <c r="B4" s="44"/>
      <c r="D4" s="43"/>
    </row>
    <row r="5" spans="1:4" s="61" customFormat="1" ht="15.75" thickBot="1" x14ac:dyDescent="0.3">
      <c r="A5" s="62" t="s">
        <v>84</v>
      </c>
      <c r="B5" s="58"/>
      <c r="C5" s="58"/>
      <c r="D5" s="58"/>
    </row>
    <row r="6" spans="1:4" s="61" customFormat="1" ht="22.5" x14ac:dyDescent="0.25">
      <c r="A6" s="59" t="s">
        <v>71</v>
      </c>
      <c r="B6" s="123" t="s">
        <v>158</v>
      </c>
      <c r="C6" s="123"/>
      <c r="D6" s="171"/>
    </row>
    <row r="7" spans="1:4" s="101" customFormat="1" ht="22.5" x14ac:dyDescent="0.25">
      <c r="A7" s="66" t="s">
        <v>72</v>
      </c>
      <c r="B7" s="123" t="s">
        <v>158</v>
      </c>
      <c r="C7" s="123"/>
      <c r="D7" s="171"/>
    </row>
    <row r="8" spans="1:4" s="61" customFormat="1" ht="22.5" x14ac:dyDescent="0.25">
      <c r="A8" s="87" t="s">
        <v>73</v>
      </c>
      <c r="B8" s="123" t="s">
        <v>158</v>
      </c>
      <c r="C8" s="123"/>
      <c r="D8" s="124"/>
    </row>
    <row r="9" spans="1:4" s="61" customFormat="1" ht="22.5" x14ac:dyDescent="0.25">
      <c r="A9" s="75" t="s">
        <v>74</v>
      </c>
      <c r="B9" s="125" t="s">
        <v>158</v>
      </c>
      <c r="C9" s="125"/>
      <c r="D9" s="126"/>
    </row>
    <row r="10" spans="1:4" s="101" customFormat="1" ht="7.5" customHeight="1" x14ac:dyDescent="0.25">
      <c r="A10" s="94"/>
      <c r="B10" s="94"/>
      <c r="C10" s="94"/>
      <c r="D10" s="94"/>
    </row>
    <row r="11" spans="1:4" s="61" customFormat="1" ht="22.5" x14ac:dyDescent="0.25">
      <c r="A11" s="59" t="s">
        <v>71</v>
      </c>
      <c r="B11" s="123" t="s">
        <v>158</v>
      </c>
      <c r="C11" s="123"/>
      <c r="D11" s="171"/>
    </row>
    <row r="12" spans="1:4" s="101" customFormat="1" ht="22.5" x14ac:dyDescent="0.25">
      <c r="A12" s="69" t="s">
        <v>72</v>
      </c>
      <c r="B12" s="123" t="s">
        <v>158</v>
      </c>
      <c r="C12" s="123"/>
      <c r="D12" s="171"/>
    </row>
    <row r="13" spans="1:4" s="61" customFormat="1" ht="22.5" x14ac:dyDescent="0.25">
      <c r="A13" s="87" t="s">
        <v>73</v>
      </c>
      <c r="B13" s="123" t="s">
        <v>158</v>
      </c>
      <c r="C13" s="123"/>
      <c r="D13" s="124"/>
    </row>
    <row r="14" spans="1:4" s="61" customFormat="1" ht="22.5" x14ac:dyDescent="0.25">
      <c r="A14" s="75" t="s">
        <v>74</v>
      </c>
      <c r="B14" s="125" t="s">
        <v>158</v>
      </c>
      <c r="C14" s="125"/>
      <c r="D14" s="126"/>
    </row>
    <row r="15" spans="1:4" s="101" customFormat="1" ht="7.5" customHeight="1" x14ac:dyDescent="0.25">
      <c r="A15" s="94"/>
      <c r="B15" s="94"/>
      <c r="C15" s="94"/>
      <c r="D15" s="94"/>
    </row>
    <row r="16" spans="1:4" s="61" customFormat="1" ht="22.5" x14ac:dyDescent="0.25">
      <c r="A16" s="59" t="s">
        <v>75</v>
      </c>
      <c r="B16" s="123" t="s">
        <v>158</v>
      </c>
      <c r="C16" s="172" t="s">
        <v>159</v>
      </c>
      <c r="D16" s="124"/>
    </row>
    <row r="17" spans="1:4" s="61" customFormat="1" ht="22.5" x14ac:dyDescent="0.25">
      <c r="A17" s="59" t="s">
        <v>76</v>
      </c>
      <c r="B17" s="123" t="s">
        <v>158</v>
      </c>
      <c r="C17" s="172" t="s">
        <v>160</v>
      </c>
      <c r="D17" s="124"/>
    </row>
    <row r="18" spans="1:4" s="127" customFormat="1" ht="15.75" thickBot="1" x14ac:dyDescent="0.3">
      <c r="A18" s="72"/>
      <c r="B18" s="128"/>
      <c r="D18" s="128"/>
    </row>
    <row r="19" spans="1:4" s="127" customFormat="1" x14ac:dyDescent="0.25">
      <c r="A19" s="95" t="s">
        <v>85</v>
      </c>
      <c r="B19" s="96"/>
      <c r="C19" s="96"/>
      <c r="D19" s="96"/>
    </row>
    <row r="20" spans="1:4" s="127" customFormat="1" ht="22.5" x14ac:dyDescent="0.25">
      <c r="A20" s="59" t="s">
        <v>77</v>
      </c>
      <c r="B20" s="123" t="s">
        <v>158</v>
      </c>
      <c r="C20" s="123"/>
      <c r="D20" s="124"/>
    </row>
    <row r="21" spans="1:4" s="127" customFormat="1" ht="22.5" x14ac:dyDescent="0.25">
      <c r="A21" s="59" t="s">
        <v>78</v>
      </c>
      <c r="B21" s="123" t="s">
        <v>158</v>
      </c>
      <c r="C21" s="123"/>
      <c r="D21" s="124"/>
    </row>
    <row r="22" spans="1:4" s="127" customFormat="1" ht="22.5" x14ac:dyDescent="0.25">
      <c r="A22" s="59" t="s">
        <v>79</v>
      </c>
      <c r="B22" s="123" t="s">
        <v>158</v>
      </c>
      <c r="C22" s="123"/>
      <c r="D22" s="124"/>
    </row>
    <row r="23" spans="1:4" s="127" customFormat="1" ht="22.5" x14ac:dyDescent="0.25">
      <c r="A23" s="59" t="s">
        <v>80</v>
      </c>
      <c r="B23" s="123" t="s">
        <v>158</v>
      </c>
      <c r="C23" s="123"/>
      <c r="D23" s="124"/>
    </row>
    <row r="24" spans="1:4" s="127" customFormat="1" ht="22.5" x14ac:dyDescent="0.25">
      <c r="A24" s="59" t="s">
        <v>81</v>
      </c>
      <c r="B24" s="123" t="s">
        <v>158</v>
      </c>
      <c r="C24" s="123"/>
      <c r="D24" s="124"/>
    </row>
    <row r="25" spans="1:4" s="127" customFormat="1" ht="22.5" x14ac:dyDescent="0.25">
      <c r="A25" s="59" t="s">
        <v>82</v>
      </c>
      <c r="B25" s="123" t="s">
        <v>158</v>
      </c>
      <c r="C25" s="123"/>
      <c r="D25" s="124"/>
    </row>
    <row r="26" spans="1:4" s="127" customFormat="1" ht="22.5" x14ac:dyDescent="0.25">
      <c r="A26" s="97" t="s">
        <v>86</v>
      </c>
      <c r="B26" s="129" t="s">
        <v>158</v>
      </c>
      <c r="C26" s="129"/>
      <c r="D26" s="130"/>
    </row>
    <row r="27" spans="1:4" s="61" customFormat="1" x14ac:dyDescent="0.25">
      <c r="A27" s="50"/>
      <c r="B27" s="128"/>
      <c r="D27" s="128"/>
    </row>
    <row r="28" spans="1:4" s="101" customFormat="1" x14ac:dyDescent="0.25">
      <c r="A28" s="100" t="s">
        <v>87</v>
      </c>
      <c r="B28" s="123"/>
      <c r="C28" s="123" t="s">
        <v>161</v>
      </c>
      <c r="D28" s="123"/>
    </row>
    <row r="29" spans="1:4" s="101" customFormat="1" ht="22.5" x14ac:dyDescent="0.25">
      <c r="A29" s="59" t="s">
        <v>38</v>
      </c>
      <c r="B29" s="123" t="s">
        <v>158</v>
      </c>
      <c r="C29" s="123" t="s">
        <v>161</v>
      </c>
      <c r="D29" s="131"/>
    </row>
    <row r="30" spans="1:4" s="101" customFormat="1" ht="22.5" x14ac:dyDescent="0.25">
      <c r="A30" s="59" t="s">
        <v>39</v>
      </c>
      <c r="B30" s="123" t="s">
        <v>158</v>
      </c>
      <c r="C30" s="123" t="s">
        <v>161</v>
      </c>
      <c r="D30" s="131"/>
    </row>
    <row r="31" spans="1:4" s="101" customFormat="1" ht="22.5" x14ac:dyDescent="0.25">
      <c r="A31" s="59" t="s">
        <v>40</v>
      </c>
      <c r="B31" s="123" t="s">
        <v>158</v>
      </c>
      <c r="C31" s="123" t="s">
        <v>161</v>
      </c>
      <c r="D31" s="131"/>
    </row>
    <row r="32" spans="1:4" s="101" customFormat="1" ht="22.5" x14ac:dyDescent="0.25">
      <c r="A32" s="59" t="s">
        <v>41</v>
      </c>
      <c r="B32" s="123" t="s">
        <v>158</v>
      </c>
      <c r="C32" s="123" t="s">
        <v>161</v>
      </c>
      <c r="D32" s="131"/>
    </row>
    <row r="33" spans="1:4" s="101" customFormat="1" ht="22.5" x14ac:dyDescent="0.25">
      <c r="A33" s="59" t="s">
        <v>42</v>
      </c>
      <c r="B33" s="123" t="s">
        <v>158</v>
      </c>
      <c r="C33" s="123" t="s">
        <v>161</v>
      </c>
      <c r="D33" s="131"/>
    </row>
    <row r="34" spans="1:4" s="101" customFormat="1" ht="22.5" x14ac:dyDescent="0.25">
      <c r="A34" s="59" t="s">
        <v>43</v>
      </c>
      <c r="B34" s="123" t="s">
        <v>158</v>
      </c>
      <c r="C34" s="123" t="s">
        <v>161</v>
      </c>
      <c r="D34" s="131"/>
    </row>
    <row r="35" spans="1:4" s="101" customFormat="1" ht="22.5" x14ac:dyDescent="0.25">
      <c r="A35" s="59" t="s">
        <v>44</v>
      </c>
      <c r="B35" s="123" t="s">
        <v>158</v>
      </c>
      <c r="C35" s="123" t="s">
        <v>161</v>
      </c>
      <c r="D35" s="131"/>
    </row>
    <row r="36" spans="1:4" s="101" customFormat="1" ht="22.5" x14ac:dyDescent="0.25">
      <c r="A36" s="59" t="s">
        <v>45</v>
      </c>
      <c r="B36" s="123" t="s">
        <v>158</v>
      </c>
      <c r="C36" s="123" t="s">
        <v>161</v>
      </c>
      <c r="D36" s="131"/>
    </row>
    <row r="37" spans="1:4" s="101" customFormat="1" ht="22.5" x14ac:dyDescent="0.25">
      <c r="A37" s="59" t="s">
        <v>46</v>
      </c>
      <c r="B37" s="123" t="s">
        <v>158</v>
      </c>
      <c r="C37" s="123" t="s">
        <v>161</v>
      </c>
      <c r="D37" s="131"/>
    </row>
    <row r="38" spans="1:4" s="101" customFormat="1" ht="22.5" x14ac:dyDescent="0.25">
      <c r="A38" s="59" t="s">
        <v>47</v>
      </c>
      <c r="B38" s="123" t="s">
        <v>158</v>
      </c>
      <c r="C38" s="123" t="s">
        <v>161</v>
      </c>
      <c r="D38" s="131"/>
    </row>
    <row r="39" spans="1:4" s="101" customFormat="1" ht="22.5" x14ac:dyDescent="0.25">
      <c r="A39" s="59" t="s">
        <v>48</v>
      </c>
      <c r="B39" s="123" t="s">
        <v>158</v>
      </c>
      <c r="C39" s="123" t="s">
        <v>161</v>
      </c>
      <c r="D39" s="131"/>
    </row>
    <row r="40" spans="1:4" s="101" customFormat="1" ht="22.5" x14ac:dyDescent="0.25">
      <c r="A40" s="59" t="s">
        <v>49</v>
      </c>
      <c r="B40" s="123" t="s">
        <v>158</v>
      </c>
      <c r="C40" s="123" t="s">
        <v>161</v>
      </c>
      <c r="D40" s="131"/>
    </row>
    <row r="41" spans="1:4" s="101" customFormat="1" ht="22.5" x14ac:dyDescent="0.25">
      <c r="A41" s="59" t="s">
        <v>50</v>
      </c>
      <c r="B41" s="123" t="s">
        <v>158</v>
      </c>
      <c r="C41" s="123" t="s">
        <v>161</v>
      </c>
      <c r="D41" s="131"/>
    </row>
    <row r="42" spans="1:4" s="101" customFormat="1" ht="22.5" x14ac:dyDescent="0.25">
      <c r="A42" s="59" t="s">
        <v>51</v>
      </c>
      <c r="B42" s="123" t="s">
        <v>158</v>
      </c>
      <c r="C42" s="123" t="s">
        <v>161</v>
      </c>
      <c r="D42" s="131"/>
    </row>
    <row r="43" spans="1:4" s="101" customFormat="1" ht="22.5" x14ac:dyDescent="0.25">
      <c r="A43" s="59" t="s">
        <v>52</v>
      </c>
      <c r="B43" s="123" t="s">
        <v>158</v>
      </c>
      <c r="C43" s="123" t="s">
        <v>161</v>
      </c>
      <c r="D43" s="131"/>
    </row>
    <row r="44" spans="1:4" s="101" customFormat="1" ht="22.5" x14ac:dyDescent="0.25">
      <c r="A44" s="59" t="s">
        <v>53</v>
      </c>
      <c r="B44" s="123" t="s">
        <v>158</v>
      </c>
      <c r="C44" s="123" t="s">
        <v>161</v>
      </c>
      <c r="D44" s="131"/>
    </row>
    <row r="45" spans="1:4" s="101" customFormat="1" ht="22.5" x14ac:dyDescent="0.25">
      <c r="A45" s="59" t="s">
        <v>54</v>
      </c>
      <c r="B45" s="123" t="s">
        <v>158</v>
      </c>
      <c r="C45" s="123" t="s">
        <v>161</v>
      </c>
      <c r="D45" s="131"/>
    </row>
    <row r="46" spans="1:4" s="101" customFormat="1" ht="22.5" x14ac:dyDescent="0.25">
      <c r="A46" s="59" t="s">
        <v>55</v>
      </c>
      <c r="B46" s="123" t="s">
        <v>158</v>
      </c>
      <c r="C46" s="123" t="s">
        <v>161</v>
      </c>
      <c r="D46" s="131"/>
    </row>
    <row r="47" spans="1:4" s="101" customFormat="1" ht="22.5" x14ac:dyDescent="0.25">
      <c r="A47" s="59" t="s">
        <v>56</v>
      </c>
      <c r="B47" s="123" t="s">
        <v>158</v>
      </c>
      <c r="C47" s="123" t="s">
        <v>161</v>
      </c>
      <c r="D47" s="131"/>
    </row>
    <row r="48" spans="1:4" s="101" customFormat="1" ht="22.5" x14ac:dyDescent="0.25">
      <c r="A48" s="59" t="s">
        <v>57</v>
      </c>
      <c r="B48" s="123" t="s">
        <v>158</v>
      </c>
      <c r="C48" s="123" t="s">
        <v>161</v>
      </c>
      <c r="D48" s="131"/>
    </row>
    <row r="49" spans="1:4" s="101" customFormat="1" ht="22.5" x14ac:dyDescent="0.25">
      <c r="A49" s="59" t="s">
        <v>58</v>
      </c>
      <c r="B49" s="123" t="s">
        <v>158</v>
      </c>
      <c r="C49" s="123" t="s">
        <v>161</v>
      </c>
      <c r="D49" s="131"/>
    </row>
    <row r="50" spans="1:4" s="101" customFormat="1" ht="22.5" x14ac:dyDescent="0.25">
      <c r="A50" s="59" t="s">
        <v>59</v>
      </c>
      <c r="B50" s="123" t="s">
        <v>158</v>
      </c>
      <c r="C50" s="123" t="s">
        <v>161</v>
      </c>
      <c r="D50" s="131"/>
    </row>
    <row r="51" spans="1:4" s="101" customFormat="1" x14ac:dyDescent="0.25">
      <c r="B51" s="132"/>
      <c r="C51" s="132"/>
      <c r="D51" s="133"/>
    </row>
    <row r="52" spans="1:4" s="61" customFormat="1" x14ac:dyDescent="0.25">
      <c r="A52" s="103" t="s">
        <v>88</v>
      </c>
      <c r="B52" s="134"/>
      <c r="D52" s="134"/>
    </row>
    <row r="53" spans="1:4" s="101" customFormat="1" ht="22.5" x14ac:dyDescent="0.25">
      <c r="A53" s="104" t="s">
        <v>89</v>
      </c>
      <c r="B53" s="123" t="s">
        <v>158</v>
      </c>
      <c r="C53" s="123"/>
      <c r="D53" s="131"/>
    </row>
    <row r="54" spans="1:4" s="101" customFormat="1" ht="22.5" x14ac:dyDescent="0.25">
      <c r="A54" s="104" t="s">
        <v>90</v>
      </c>
      <c r="B54" s="123" t="s">
        <v>158</v>
      </c>
      <c r="C54" s="123"/>
      <c r="D54" s="131"/>
    </row>
    <row r="55" spans="1:4" s="61" customFormat="1" ht="22.5" x14ac:dyDescent="0.25">
      <c r="A55" s="104" t="s">
        <v>91</v>
      </c>
      <c r="B55" s="123" t="s">
        <v>158</v>
      </c>
      <c r="C55" s="123"/>
      <c r="D55" s="124"/>
    </row>
    <row r="56" spans="1:4" s="61" customFormat="1" ht="25.5" x14ac:dyDescent="0.25">
      <c r="A56" s="104" t="s">
        <v>92</v>
      </c>
      <c r="B56" s="123" t="s">
        <v>158</v>
      </c>
      <c r="C56" s="123"/>
      <c r="D56" s="124"/>
    </row>
    <row r="57" spans="1:4" s="61" customFormat="1" ht="25.5" x14ac:dyDescent="0.25">
      <c r="A57" s="104" t="s">
        <v>93</v>
      </c>
      <c r="B57" s="123" t="s">
        <v>158</v>
      </c>
      <c r="C57" s="123"/>
      <c r="D57" s="124"/>
    </row>
    <row r="58" spans="1:4" s="61" customFormat="1" ht="22.5" x14ac:dyDescent="0.25">
      <c r="A58" s="104" t="s">
        <v>94</v>
      </c>
      <c r="B58" s="123" t="s">
        <v>158</v>
      </c>
      <c r="C58" s="123"/>
      <c r="D58" s="124"/>
    </row>
    <row r="59" spans="1:4" s="61" customFormat="1" ht="25.5" x14ac:dyDescent="0.25">
      <c r="A59" s="104" t="s">
        <v>95</v>
      </c>
      <c r="B59" s="123" t="s">
        <v>158</v>
      </c>
      <c r="C59" s="123"/>
      <c r="D59" s="124"/>
    </row>
    <row r="60" spans="1:4" s="61" customFormat="1" ht="22.5" x14ac:dyDescent="0.25">
      <c r="A60" s="104" t="s">
        <v>96</v>
      </c>
      <c r="B60" s="123" t="s">
        <v>158</v>
      </c>
      <c r="C60" s="123"/>
      <c r="D60" s="124"/>
    </row>
    <row r="61" spans="1:4" s="61" customFormat="1" ht="22.5" x14ac:dyDescent="0.25">
      <c r="A61" s="104" t="s">
        <v>97</v>
      </c>
      <c r="B61" s="123" t="s">
        <v>158</v>
      </c>
      <c r="C61" s="123"/>
      <c r="D61" s="124"/>
    </row>
    <row r="62" spans="1:4" s="61" customFormat="1" ht="22.5" x14ac:dyDescent="0.25">
      <c r="A62" s="104" t="s">
        <v>98</v>
      </c>
      <c r="B62" s="123" t="s">
        <v>158</v>
      </c>
      <c r="C62" s="123"/>
      <c r="D62" s="124"/>
    </row>
    <row r="63" spans="1:4" s="61" customFormat="1" ht="22.5" x14ac:dyDescent="0.25">
      <c r="A63" s="104" t="s">
        <v>99</v>
      </c>
      <c r="B63" s="123" t="s">
        <v>158</v>
      </c>
      <c r="C63" s="123"/>
      <c r="D63" s="124"/>
    </row>
    <row r="64" spans="1:4" s="61" customFormat="1" ht="22.5" x14ac:dyDescent="0.25">
      <c r="A64" s="104" t="s">
        <v>100</v>
      </c>
      <c r="B64" s="123" t="s">
        <v>158</v>
      </c>
      <c r="C64" s="123"/>
      <c r="D64" s="124"/>
    </row>
    <row r="65" spans="1:4" s="61" customFormat="1" ht="22.5" x14ac:dyDescent="0.25">
      <c r="A65" s="104" t="s">
        <v>101</v>
      </c>
      <c r="B65" s="123" t="s">
        <v>158</v>
      </c>
      <c r="C65" s="123"/>
      <c r="D65" s="124"/>
    </row>
    <row r="66" spans="1:4" s="61" customFormat="1" ht="25.5" x14ac:dyDescent="0.25">
      <c r="A66" s="104" t="s">
        <v>102</v>
      </c>
      <c r="B66" s="123" t="s">
        <v>158</v>
      </c>
      <c r="C66" s="123"/>
      <c r="D66" s="124"/>
    </row>
    <row r="67" spans="1:4" s="61" customFormat="1" ht="25.5" x14ac:dyDescent="0.25">
      <c r="A67" s="104" t="s">
        <v>103</v>
      </c>
      <c r="B67" s="123" t="s">
        <v>158</v>
      </c>
      <c r="C67" s="123"/>
      <c r="D67" s="124"/>
    </row>
    <row r="68" spans="1:4" s="61" customFormat="1" ht="22.5" x14ac:dyDescent="0.25">
      <c r="A68" s="104" t="s">
        <v>104</v>
      </c>
      <c r="B68" s="123" t="s">
        <v>158</v>
      </c>
      <c r="C68" s="123"/>
      <c r="D68" s="124"/>
    </row>
    <row r="69" spans="1:4" s="61" customFormat="1" ht="22.5" x14ac:dyDescent="0.25">
      <c r="A69" s="104" t="s">
        <v>105</v>
      </c>
      <c r="B69" s="123" t="s">
        <v>158</v>
      </c>
      <c r="C69" s="123"/>
      <c r="D69" s="124"/>
    </row>
    <row r="70" spans="1:4" s="61" customFormat="1" ht="25.5" x14ac:dyDescent="0.25">
      <c r="A70" s="104" t="s">
        <v>106</v>
      </c>
      <c r="B70" s="123" t="s">
        <v>158</v>
      </c>
      <c r="C70" s="123"/>
      <c r="D70" s="124"/>
    </row>
    <row r="71" spans="1:4" s="61" customFormat="1" ht="22.5" x14ac:dyDescent="0.25">
      <c r="A71" s="104" t="s">
        <v>107</v>
      </c>
      <c r="B71" s="123" t="s">
        <v>158</v>
      </c>
      <c r="C71" s="123"/>
      <c r="D71" s="124"/>
    </row>
    <row r="72" spans="1:4" s="61" customFormat="1" ht="25.5" x14ac:dyDescent="0.25">
      <c r="A72" s="104" t="s">
        <v>108</v>
      </c>
      <c r="B72" s="123" t="s">
        <v>158</v>
      </c>
      <c r="C72" s="123"/>
      <c r="D72" s="124"/>
    </row>
    <row r="73" spans="1:4" s="61" customFormat="1" ht="22.5" x14ac:dyDescent="0.25">
      <c r="A73" s="104" t="s">
        <v>109</v>
      </c>
      <c r="B73" s="123" t="s">
        <v>158</v>
      </c>
      <c r="C73" s="123"/>
      <c r="D73" s="124"/>
    </row>
    <row r="74" spans="1:4" s="61" customFormat="1" ht="22.5" x14ac:dyDescent="0.25">
      <c r="A74" s="104" t="s">
        <v>110</v>
      </c>
      <c r="B74" s="123" t="s">
        <v>158</v>
      </c>
      <c r="C74" s="123"/>
      <c r="D74" s="124"/>
    </row>
    <row r="75" spans="1:4" s="61" customFormat="1" x14ac:dyDescent="0.25">
      <c r="A75" s="107" t="s">
        <v>86</v>
      </c>
      <c r="B75" s="135"/>
      <c r="C75" s="135"/>
      <c r="D75" s="136"/>
    </row>
    <row r="76" spans="1:4" s="101" customFormat="1" ht="7.5" customHeight="1" x14ac:dyDescent="0.25">
      <c r="A76" s="94"/>
      <c r="B76" s="94"/>
      <c r="C76" s="94"/>
      <c r="D76" s="94"/>
    </row>
    <row r="77" spans="1:4" s="101" customFormat="1" ht="22.5" x14ac:dyDescent="0.25">
      <c r="A77" s="104" t="s">
        <v>111</v>
      </c>
      <c r="B77" s="123" t="s">
        <v>158</v>
      </c>
      <c r="C77" s="123"/>
      <c r="D77" s="131"/>
    </row>
    <row r="78" spans="1:4" s="101" customFormat="1" ht="22.5" x14ac:dyDescent="0.25">
      <c r="A78" s="104" t="s">
        <v>112</v>
      </c>
      <c r="B78" s="123" t="s">
        <v>158</v>
      </c>
      <c r="C78" s="123"/>
      <c r="D78" s="131"/>
    </row>
    <row r="79" spans="1:4" s="101" customFormat="1" ht="22.5" x14ac:dyDescent="0.25">
      <c r="A79" s="104" t="s">
        <v>113</v>
      </c>
      <c r="B79" s="123" t="s">
        <v>158</v>
      </c>
      <c r="C79" s="123"/>
      <c r="D79" s="131"/>
    </row>
    <row r="80" spans="1:4" s="101" customFormat="1" ht="25.5" x14ac:dyDescent="0.25">
      <c r="A80" s="104" t="s">
        <v>114</v>
      </c>
      <c r="B80" s="123" t="s">
        <v>158</v>
      </c>
      <c r="C80" s="123"/>
      <c r="D80" s="131"/>
    </row>
    <row r="81" spans="1:4" s="101" customFormat="1" ht="25.5" x14ac:dyDescent="0.25">
      <c r="A81" s="104" t="s">
        <v>115</v>
      </c>
      <c r="B81" s="123" t="s">
        <v>158</v>
      </c>
      <c r="C81" s="123"/>
      <c r="D81" s="131"/>
    </row>
    <row r="82" spans="1:4" s="101" customFormat="1" ht="22.5" x14ac:dyDescent="0.25">
      <c r="A82" s="104" t="s">
        <v>116</v>
      </c>
      <c r="B82" s="123" t="s">
        <v>158</v>
      </c>
      <c r="C82" s="123"/>
      <c r="D82" s="131"/>
    </row>
    <row r="83" spans="1:4" s="101" customFormat="1" ht="25.5" x14ac:dyDescent="0.25">
      <c r="A83" s="104" t="s">
        <v>117</v>
      </c>
      <c r="B83" s="123" t="s">
        <v>158</v>
      </c>
      <c r="C83" s="123"/>
      <c r="D83" s="131"/>
    </row>
    <row r="84" spans="1:4" s="101" customFormat="1" ht="22.5" x14ac:dyDescent="0.25">
      <c r="A84" s="104" t="s">
        <v>118</v>
      </c>
      <c r="B84" s="123" t="s">
        <v>158</v>
      </c>
      <c r="C84" s="123"/>
      <c r="D84" s="131"/>
    </row>
    <row r="85" spans="1:4" s="101" customFormat="1" ht="25.5" x14ac:dyDescent="0.25">
      <c r="A85" s="104" t="s">
        <v>119</v>
      </c>
      <c r="B85" s="123" t="s">
        <v>158</v>
      </c>
      <c r="C85" s="123"/>
      <c r="D85" s="131"/>
    </row>
    <row r="86" spans="1:4" s="101" customFormat="1" ht="22.5" x14ac:dyDescent="0.25">
      <c r="A86" s="104" t="s">
        <v>120</v>
      </c>
      <c r="B86" s="123" t="s">
        <v>158</v>
      </c>
      <c r="C86" s="123"/>
      <c r="D86" s="131"/>
    </row>
    <row r="87" spans="1:4" s="101" customFormat="1" ht="22.5" x14ac:dyDescent="0.25">
      <c r="A87" s="104" t="s">
        <v>121</v>
      </c>
      <c r="B87" s="123" t="s">
        <v>158</v>
      </c>
      <c r="C87" s="123"/>
      <c r="D87" s="131"/>
    </row>
    <row r="88" spans="1:4" s="101" customFormat="1" ht="22.5" x14ac:dyDescent="0.25">
      <c r="A88" s="104" t="s">
        <v>122</v>
      </c>
      <c r="B88" s="123" t="s">
        <v>158</v>
      </c>
      <c r="C88" s="123"/>
      <c r="D88" s="131"/>
    </row>
    <row r="89" spans="1:4" s="101" customFormat="1" ht="25.5" x14ac:dyDescent="0.25">
      <c r="A89" s="104" t="s">
        <v>123</v>
      </c>
      <c r="B89" s="123" t="s">
        <v>158</v>
      </c>
      <c r="C89" s="123"/>
      <c r="D89" s="131"/>
    </row>
    <row r="90" spans="1:4" s="101" customFormat="1" ht="25.5" x14ac:dyDescent="0.25">
      <c r="A90" s="104" t="s">
        <v>124</v>
      </c>
      <c r="B90" s="123" t="s">
        <v>158</v>
      </c>
      <c r="C90" s="123"/>
      <c r="D90" s="131"/>
    </row>
    <row r="91" spans="1:4" s="101" customFormat="1" ht="25.5" x14ac:dyDescent="0.25">
      <c r="A91" s="104" t="s">
        <v>125</v>
      </c>
      <c r="B91" s="123" t="s">
        <v>158</v>
      </c>
      <c r="C91" s="123"/>
      <c r="D91" s="131"/>
    </row>
    <row r="92" spans="1:4" s="101" customFormat="1" ht="22.5" x14ac:dyDescent="0.25">
      <c r="A92" s="104" t="s">
        <v>126</v>
      </c>
      <c r="B92" s="123" t="s">
        <v>158</v>
      </c>
      <c r="C92" s="123"/>
      <c r="D92" s="131"/>
    </row>
    <row r="93" spans="1:4" s="101" customFormat="1" ht="22.5" x14ac:dyDescent="0.25">
      <c r="A93" s="104" t="s">
        <v>127</v>
      </c>
      <c r="B93" s="123" t="s">
        <v>158</v>
      </c>
      <c r="C93" s="123"/>
      <c r="D93" s="131"/>
    </row>
    <row r="94" spans="1:4" s="101" customFormat="1" ht="25.5" x14ac:dyDescent="0.25">
      <c r="A94" s="104" t="s">
        <v>128</v>
      </c>
      <c r="B94" s="123" t="s">
        <v>158</v>
      </c>
      <c r="C94" s="123"/>
      <c r="D94" s="131"/>
    </row>
    <row r="95" spans="1:4" s="101" customFormat="1" ht="22.5" x14ac:dyDescent="0.25">
      <c r="A95" s="104" t="s">
        <v>129</v>
      </c>
      <c r="B95" s="123" t="s">
        <v>158</v>
      </c>
      <c r="C95" s="123"/>
      <c r="D95" s="131"/>
    </row>
    <row r="96" spans="1:4" s="101" customFormat="1" ht="25.5" x14ac:dyDescent="0.25">
      <c r="A96" s="104" t="s">
        <v>130</v>
      </c>
      <c r="B96" s="123" t="s">
        <v>158</v>
      </c>
      <c r="C96" s="123"/>
      <c r="D96" s="131"/>
    </row>
    <row r="97" spans="1:4" s="101" customFormat="1" ht="25.5" x14ac:dyDescent="0.25">
      <c r="A97" s="104" t="s">
        <v>131</v>
      </c>
      <c r="B97" s="123" t="s">
        <v>158</v>
      </c>
      <c r="C97" s="123"/>
      <c r="D97" s="131"/>
    </row>
    <row r="98" spans="1:4" s="101" customFormat="1" ht="22.5" x14ac:dyDescent="0.25">
      <c r="A98" s="104" t="s">
        <v>132</v>
      </c>
      <c r="B98" s="123" t="s">
        <v>158</v>
      </c>
      <c r="C98" s="123"/>
      <c r="D98" s="131"/>
    </row>
    <row r="99" spans="1:4" s="61" customFormat="1" x14ac:dyDescent="0.25">
      <c r="A99" s="107" t="s">
        <v>86</v>
      </c>
      <c r="B99" s="135"/>
      <c r="C99" s="135"/>
      <c r="D99" s="136"/>
    </row>
    <row r="100" spans="1:4" s="101" customFormat="1" ht="7.5" customHeight="1" x14ac:dyDescent="0.25">
      <c r="A100" s="94"/>
      <c r="B100" s="94"/>
      <c r="C100" s="94"/>
      <c r="D100" s="94"/>
    </row>
    <row r="101" spans="1:4" s="101" customFormat="1" ht="22.5" x14ac:dyDescent="0.25">
      <c r="A101" s="104" t="s">
        <v>133</v>
      </c>
      <c r="B101" s="123" t="s">
        <v>158</v>
      </c>
      <c r="C101" s="123"/>
      <c r="D101" s="131"/>
    </row>
    <row r="102" spans="1:4" s="101" customFormat="1" ht="22.5" x14ac:dyDescent="0.25">
      <c r="A102" s="104" t="s">
        <v>134</v>
      </c>
      <c r="B102" s="123" t="s">
        <v>158</v>
      </c>
      <c r="C102" s="123"/>
      <c r="D102" s="131"/>
    </row>
    <row r="103" spans="1:4" s="101" customFormat="1" ht="22.5" x14ac:dyDescent="0.25">
      <c r="A103" s="104" t="s">
        <v>135</v>
      </c>
      <c r="B103" s="123" t="s">
        <v>158</v>
      </c>
      <c r="C103" s="123"/>
      <c r="D103" s="131"/>
    </row>
    <row r="104" spans="1:4" s="101" customFormat="1" ht="25.5" x14ac:dyDescent="0.25">
      <c r="A104" s="104" t="s">
        <v>136</v>
      </c>
      <c r="B104" s="123" t="s">
        <v>158</v>
      </c>
      <c r="C104" s="123"/>
      <c r="D104" s="131"/>
    </row>
    <row r="105" spans="1:4" s="101" customFormat="1" ht="25.5" x14ac:dyDescent="0.25">
      <c r="A105" s="104" t="s">
        <v>137</v>
      </c>
      <c r="B105" s="123" t="s">
        <v>158</v>
      </c>
      <c r="C105" s="123"/>
      <c r="D105" s="131"/>
    </row>
    <row r="106" spans="1:4" s="101" customFormat="1" ht="22.5" x14ac:dyDescent="0.25">
      <c r="A106" s="104" t="s">
        <v>138</v>
      </c>
      <c r="B106" s="123" t="s">
        <v>158</v>
      </c>
      <c r="C106" s="123"/>
      <c r="D106" s="131"/>
    </row>
    <row r="107" spans="1:4" s="101" customFormat="1" ht="25.5" x14ac:dyDescent="0.25">
      <c r="A107" s="104" t="s">
        <v>139</v>
      </c>
      <c r="B107" s="123" t="s">
        <v>158</v>
      </c>
      <c r="C107" s="123"/>
      <c r="D107" s="131"/>
    </row>
    <row r="108" spans="1:4" s="101" customFormat="1" ht="22.5" x14ac:dyDescent="0.25">
      <c r="A108" s="104" t="s">
        <v>140</v>
      </c>
      <c r="B108" s="123" t="s">
        <v>158</v>
      </c>
      <c r="C108" s="123"/>
      <c r="D108" s="131"/>
    </row>
    <row r="109" spans="1:4" s="101" customFormat="1" ht="22.5" x14ac:dyDescent="0.25">
      <c r="A109" s="104" t="s">
        <v>141</v>
      </c>
      <c r="B109" s="123" t="s">
        <v>158</v>
      </c>
      <c r="C109" s="123"/>
      <c r="D109" s="131"/>
    </row>
    <row r="110" spans="1:4" s="101" customFormat="1" ht="22.5" x14ac:dyDescent="0.25">
      <c r="A110" s="104" t="s">
        <v>142</v>
      </c>
      <c r="B110" s="123" t="s">
        <v>158</v>
      </c>
      <c r="C110" s="123"/>
      <c r="D110" s="131"/>
    </row>
    <row r="111" spans="1:4" s="101" customFormat="1" ht="22.5" x14ac:dyDescent="0.25">
      <c r="A111" s="104" t="s">
        <v>143</v>
      </c>
      <c r="B111" s="123" t="s">
        <v>158</v>
      </c>
      <c r="C111" s="123"/>
      <c r="D111" s="131"/>
    </row>
    <row r="112" spans="1:4" s="101" customFormat="1" ht="22.5" x14ac:dyDescent="0.25">
      <c r="A112" s="104" t="s">
        <v>144</v>
      </c>
      <c r="B112" s="123" t="s">
        <v>158</v>
      </c>
      <c r="C112" s="123"/>
      <c r="D112" s="131"/>
    </row>
    <row r="113" spans="1:4" s="101" customFormat="1" ht="22.5" x14ac:dyDescent="0.25">
      <c r="A113" s="104" t="s">
        <v>145</v>
      </c>
      <c r="B113" s="123" t="s">
        <v>158</v>
      </c>
      <c r="C113" s="123"/>
      <c r="D113" s="131"/>
    </row>
    <row r="114" spans="1:4" s="101" customFormat="1" ht="25.5" x14ac:dyDescent="0.25">
      <c r="A114" s="104" t="s">
        <v>146</v>
      </c>
      <c r="B114" s="123" t="s">
        <v>158</v>
      </c>
      <c r="C114" s="123"/>
      <c r="D114" s="131"/>
    </row>
    <row r="115" spans="1:4" s="101" customFormat="1" ht="25.5" x14ac:dyDescent="0.25">
      <c r="A115" s="104" t="s">
        <v>147</v>
      </c>
      <c r="B115" s="123" t="s">
        <v>158</v>
      </c>
      <c r="C115" s="123"/>
      <c r="D115" s="131"/>
    </row>
    <row r="116" spans="1:4" s="101" customFormat="1" ht="22.5" x14ac:dyDescent="0.25">
      <c r="A116" s="104" t="s">
        <v>148</v>
      </c>
      <c r="B116" s="123" t="s">
        <v>158</v>
      </c>
      <c r="C116" s="123"/>
      <c r="D116" s="131"/>
    </row>
    <row r="117" spans="1:4" s="101" customFormat="1" ht="22.5" x14ac:dyDescent="0.25">
      <c r="A117" s="104" t="s">
        <v>149</v>
      </c>
      <c r="B117" s="123" t="s">
        <v>158</v>
      </c>
      <c r="C117" s="123"/>
      <c r="D117" s="131"/>
    </row>
    <row r="118" spans="1:4" s="101" customFormat="1" ht="25.5" x14ac:dyDescent="0.25">
      <c r="A118" s="104" t="s">
        <v>150</v>
      </c>
      <c r="B118" s="123" t="s">
        <v>158</v>
      </c>
      <c r="C118" s="123"/>
      <c r="D118" s="131"/>
    </row>
    <row r="119" spans="1:4" s="101" customFormat="1" ht="22.5" x14ac:dyDescent="0.25">
      <c r="A119" s="104" t="s">
        <v>151</v>
      </c>
      <c r="B119" s="123" t="s">
        <v>158</v>
      </c>
      <c r="C119" s="123"/>
      <c r="D119" s="131"/>
    </row>
    <row r="120" spans="1:4" s="101" customFormat="1" ht="25.5" x14ac:dyDescent="0.25">
      <c r="A120" s="104" t="s">
        <v>152</v>
      </c>
      <c r="B120" s="123" t="s">
        <v>158</v>
      </c>
      <c r="C120" s="123"/>
      <c r="D120" s="131"/>
    </row>
    <row r="121" spans="1:4" s="101" customFormat="1" ht="22.5" x14ac:dyDescent="0.25">
      <c r="A121" s="104" t="s">
        <v>153</v>
      </c>
      <c r="B121" s="123" t="s">
        <v>158</v>
      </c>
      <c r="C121" s="123"/>
      <c r="D121" s="131"/>
    </row>
    <row r="122" spans="1:4" s="101" customFormat="1" ht="22.5" x14ac:dyDescent="0.25">
      <c r="A122" s="104" t="s">
        <v>154</v>
      </c>
      <c r="B122" s="123" t="s">
        <v>158</v>
      </c>
      <c r="C122" s="123"/>
      <c r="D122" s="131"/>
    </row>
    <row r="123" spans="1:4" s="61" customFormat="1" x14ac:dyDescent="0.25">
      <c r="A123" s="109" t="s">
        <v>86</v>
      </c>
      <c r="B123" s="135"/>
      <c r="C123" s="135"/>
      <c r="D123" s="136"/>
    </row>
    <row r="124" spans="1:4" s="61" customFormat="1" ht="15.75" thickBot="1" x14ac:dyDescent="0.3">
      <c r="A124" s="56"/>
      <c r="B124" s="56"/>
      <c r="D124" s="56"/>
    </row>
    <row r="125" spans="1:4" s="61" customFormat="1" x14ac:dyDescent="0.25">
      <c r="A125" s="110" t="s">
        <v>155</v>
      </c>
      <c r="B125" s="96"/>
      <c r="C125" s="96"/>
      <c r="D125" s="96"/>
    </row>
    <row r="126" spans="1:4" s="61" customFormat="1" ht="22.5" x14ac:dyDescent="0.25">
      <c r="A126" s="59" t="s">
        <v>60</v>
      </c>
      <c r="B126" s="123" t="s">
        <v>158</v>
      </c>
      <c r="C126" s="123"/>
      <c r="D126" s="124"/>
    </row>
    <row r="127" spans="1:4" s="61" customFormat="1" ht="22.5" x14ac:dyDescent="0.25">
      <c r="A127" s="59" t="s">
        <v>61</v>
      </c>
      <c r="B127" s="123" t="s">
        <v>158</v>
      </c>
      <c r="C127" s="123"/>
      <c r="D127" s="124"/>
    </row>
    <row r="128" spans="1:4" s="61" customFormat="1" ht="22.5" x14ac:dyDescent="0.25">
      <c r="A128" s="59" t="s">
        <v>62</v>
      </c>
      <c r="B128" s="123" t="s">
        <v>158</v>
      </c>
      <c r="C128" s="123"/>
      <c r="D128" s="124"/>
    </row>
    <row r="129" spans="1:4" s="61" customFormat="1" ht="22.5" x14ac:dyDescent="0.25">
      <c r="A129" s="59" t="s">
        <v>63</v>
      </c>
      <c r="B129" s="123" t="s">
        <v>158</v>
      </c>
      <c r="C129" s="123"/>
      <c r="D129" s="124"/>
    </row>
    <row r="130" spans="1:4" s="61" customFormat="1" ht="22.5" x14ac:dyDescent="0.25">
      <c r="A130" s="59" t="s">
        <v>64</v>
      </c>
      <c r="B130" s="123" t="s">
        <v>158</v>
      </c>
      <c r="C130" s="123"/>
      <c r="D130" s="124"/>
    </row>
    <row r="131" spans="1:4" s="61" customFormat="1" ht="22.5" x14ac:dyDescent="0.25">
      <c r="A131" s="59" t="s">
        <v>65</v>
      </c>
      <c r="B131" s="123" t="s">
        <v>158</v>
      </c>
      <c r="C131" s="123"/>
      <c r="D131" s="124"/>
    </row>
    <row r="132" spans="1:4" s="61" customFormat="1" ht="22.5" x14ac:dyDescent="0.25">
      <c r="A132" s="97" t="s">
        <v>156</v>
      </c>
      <c r="B132" s="123" t="s">
        <v>158</v>
      </c>
      <c r="C132" s="123"/>
      <c r="D132" s="124"/>
    </row>
    <row r="133" spans="1:4" s="61" customFormat="1" ht="15.75" thickBot="1" x14ac:dyDescent="0.3">
      <c r="A133" s="96"/>
      <c r="B133" s="122"/>
      <c r="D133" s="134"/>
    </row>
    <row r="134" spans="1:4" s="61" customFormat="1" x14ac:dyDescent="0.25">
      <c r="A134" s="110" t="s">
        <v>157</v>
      </c>
    </row>
    <row r="135" spans="1:4" s="61" customFormat="1" ht="22.5" x14ac:dyDescent="0.25">
      <c r="A135" s="59" t="s">
        <v>66</v>
      </c>
      <c r="B135" s="123" t="s">
        <v>158</v>
      </c>
      <c r="C135" s="123"/>
      <c r="D135" s="124"/>
    </row>
    <row r="136" spans="1:4" s="61" customFormat="1" ht="22.5" x14ac:dyDescent="0.25">
      <c r="A136" s="59" t="s">
        <v>67</v>
      </c>
      <c r="B136" s="123" t="s">
        <v>158</v>
      </c>
      <c r="C136" s="123"/>
      <c r="D136" s="124"/>
    </row>
    <row r="137" spans="1:4" s="61" customFormat="1" ht="22.5" x14ac:dyDescent="0.25">
      <c r="A137" s="59" t="s">
        <v>68</v>
      </c>
      <c r="B137" s="123" t="s">
        <v>158</v>
      </c>
      <c r="C137" s="123"/>
      <c r="D137" s="124"/>
    </row>
    <row r="138" spans="1:4" s="61" customFormat="1" ht="22.5" x14ac:dyDescent="0.25">
      <c r="A138" s="59" t="s">
        <v>69</v>
      </c>
      <c r="B138" s="123" t="s">
        <v>158</v>
      </c>
      <c r="C138" s="123"/>
      <c r="D138" s="124"/>
    </row>
    <row r="139" spans="1:4" s="61" customFormat="1" ht="22.5" x14ac:dyDescent="0.25">
      <c r="A139" s="59" t="s">
        <v>70</v>
      </c>
      <c r="B139" s="123" t="s">
        <v>158</v>
      </c>
      <c r="C139" s="123"/>
      <c r="D139" s="124"/>
    </row>
    <row r="140" spans="1:4" s="61" customFormat="1" ht="22.5" x14ac:dyDescent="0.25">
      <c r="A140" s="97" t="s">
        <v>156</v>
      </c>
      <c r="B140" s="123" t="s">
        <v>158</v>
      </c>
      <c r="C140" s="123"/>
      <c r="D140" s="124"/>
    </row>
    <row r="141" spans="1:4" x14ac:dyDescent="0.25">
      <c r="B141" s="44"/>
      <c r="D141" s="43"/>
    </row>
    <row r="142" spans="1:4" x14ac:dyDescent="0.25">
      <c r="B142" s="44"/>
      <c r="D142" s="43"/>
    </row>
    <row r="143" spans="1:4" x14ac:dyDescent="0.25">
      <c r="B143" s="44"/>
      <c r="D143" s="43"/>
    </row>
    <row r="144" spans="1:4" x14ac:dyDescent="0.25">
      <c r="B144" s="44"/>
      <c r="D144" s="43"/>
    </row>
    <row r="145" spans="2:4" x14ac:dyDescent="0.25">
      <c r="B145" s="44"/>
      <c r="D145" s="43"/>
    </row>
    <row r="146" spans="2:4" x14ac:dyDescent="0.25">
      <c r="B146" s="44"/>
      <c r="D146" s="43"/>
    </row>
    <row r="147" spans="2:4" x14ac:dyDescent="0.25">
      <c r="B147" s="44"/>
      <c r="D147" s="43"/>
    </row>
    <row r="148" spans="2:4" x14ac:dyDescent="0.25">
      <c r="B148" s="44"/>
      <c r="D148" s="43"/>
    </row>
    <row r="149" spans="2:4" x14ac:dyDescent="0.25">
      <c r="B149" s="44"/>
      <c r="D149" s="43"/>
    </row>
    <row r="150" spans="2:4" x14ac:dyDescent="0.25">
      <c r="B150" s="44"/>
      <c r="D150" s="43"/>
    </row>
    <row r="151" spans="2:4" x14ac:dyDescent="0.25">
      <c r="B151" s="44"/>
      <c r="D151" s="43"/>
    </row>
    <row r="152" spans="2:4" x14ac:dyDescent="0.25">
      <c r="B152" s="44"/>
      <c r="D152" s="43"/>
    </row>
    <row r="153" spans="2:4" x14ac:dyDescent="0.25">
      <c r="B153" s="44"/>
      <c r="D153" s="43"/>
    </row>
    <row r="154" spans="2:4" x14ac:dyDescent="0.25">
      <c r="B154" s="44"/>
      <c r="D154" s="43"/>
    </row>
    <row r="155" spans="2:4" x14ac:dyDescent="0.25">
      <c r="B155" s="44"/>
      <c r="D155" s="43"/>
    </row>
    <row r="156" spans="2:4" x14ac:dyDescent="0.25">
      <c r="B156" s="44"/>
      <c r="D156" s="43"/>
    </row>
    <row r="157" spans="2:4" x14ac:dyDescent="0.25">
      <c r="B157" s="44"/>
      <c r="D157" s="43"/>
    </row>
    <row r="158" spans="2:4" x14ac:dyDescent="0.25">
      <c r="B158" s="44"/>
      <c r="D158" s="43"/>
    </row>
    <row r="159" spans="2:4" x14ac:dyDescent="0.25">
      <c r="B159" s="44"/>
      <c r="D159" s="43"/>
    </row>
    <row r="160" spans="2:4" x14ac:dyDescent="0.25">
      <c r="B160" s="44"/>
      <c r="D160" s="43"/>
    </row>
    <row r="161" spans="2:4" x14ac:dyDescent="0.25">
      <c r="B161" s="44"/>
      <c r="D161" s="43"/>
    </row>
    <row r="162" spans="2:4" x14ac:dyDescent="0.25">
      <c r="B162" s="44"/>
      <c r="D162" s="43"/>
    </row>
    <row r="163" spans="2:4" x14ac:dyDescent="0.25">
      <c r="B163" s="44"/>
      <c r="D163" s="43"/>
    </row>
    <row r="164" spans="2:4" x14ac:dyDescent="0.25">
      <c r="B164" s="44"/>
      <c r="D164" s="43"/>
    </row>
    <row r="165" spans="2:4" x14ac:dyDescent="0.25">
      <c r="B165" s="44"/>
      <c r="D165" s="43"/>
    </row>
    <row r="166" spans="2:4" x14ac:dyDescent="0.25">
      <c r="B166" s="44"/>
      <c r="D166" s="43"/>
    </row>
    <row r="167" spans="2:4" x14ac:dyDescent="0.25">
      <c r="B167" s="44"/>
      <c r="D167" s="43"/>
    </row>
    <row r="168" spans="2:4" x14ac:dyDescent="0.25">
      <c r="B168" s="44"/>
      <c r="D168" s="43"/>
    </row>
    <row r="169" spans="2:4" x14ac:dyDescent="0.25">
      <c r="B169" s="44"/>
      <c r="D169" s="43"/>
    </row>
    <row r="170" spans="2:4" x14ac:dyDescent="0.25">
      <c r="B170" s="44"/>
      <c r="D170" s="43"/>
    </row>
    <row r="171" spans="2:4" x14ac:dyDescent="0.25">
      <c r="B171" s="44"/>
      <c r="D171" s="43"/>
    </row>
    <row r="172" spans="2:4" x14ac:dyDescent="0.25">
      <c r="B172" s="44"/>
      <c r="D172" s="43"/>
    </row>
    <row r="173" spans="2:4" x14ac:dyDescent="0.25">
      <c r="B173" s="44"/>
      <c r="D173" s="43"/>
    </row>
    <row r="174" spans="2:4" x14ac:dyDescent="0.25">
      <c r="B174" s="44"/>
      <c r="D174" s="43"/>
    </row>
    <row r="175" spans="2:4" x14ac:dyDescent="0.25">
      <c r="B175" s="44"/>
      <c r="D175" s="43"/>
    </row>
    <row r="176" spans="2:4" x14ac:dyDescent="0.25">
      <c r="B176" s="44"/>
      <c r="D176" s="43"/>
    </row>
    <row r="177" spans="2:4" x14ac:dyDescent="0.25">
      <c r="B177" s="44"/>
      <c r="D177" s="43"/>
    </row>
    <row r="178" spans="2:4" x14ac:dyDescent="0.25">
      <c r="B178" s="44"/>
      <c r="D178" s="43"/>
    </row>
    <row r="179" spans="2:4" x14ac:dyDescent="0.25">
      <c r="B179" s="44"/>
      <c r="D179" s="43"/>
    </row>
    <row r="180" spans="2:4" x14ac:dyDescent="0.25">
      <c r="B180" s="44"/>
      <c r="D180" s="43"/>
    </row>
    <row r="181" spans="2:4" x14ac:dyDescent="0.25">
      <c r="B181" s="44"/>
      <c r="D181" s="43"/>
    </row>
    <row r="182" spans="2:4" x14ac:dyDescent="0.25">
      <c r="B182" s="44"/>
      <c r="D182" s="43"/>
    </row>
    <row r="183" spans="2:4" x14ac:dyDescent="0.25">
      <c r="B183" s="44"/>
      <c r="D183" s="43"/>
    </row>
    <row r="184" spans="2:4" x14ac:dyDescent="0.25">
      <c r="B184" s="44"/>
      <c r="D184" s="43"/>
    </row>
    <row r="185" spans="2:4" x14ac:dyDescent="0.25">
      <c r="B185" s="44"/>
      <c r="D185" s="43"/>
    </row>
    <row r="186" spans="2:4" x14ac:dyDescent="0.25">
      <c r="B186" s="44"/>
      <c r="D186" s="43"/>
    </row>
    <row r="187" spans="2:4" x14ac:dyDescent="0.25">
      <c r="B187" s="44"/>
      <c r="D187" s="43"/>
    </row>
    <row r="188" spans="2:4" x14ac:dyDescent="0.25">
      <c r="B188" s="44"/>
      <c r="D188" s="43"/>
    </row>
    <row r="189" spans="2:4" x14ac:dyDescent="0.25">
      <c r="B189" s="44"/>
      <c r="D189" s="43"/>
    </row>
    <row r="190" spans="2:4" x14ac:dyDescent="0.25">
      <c r="B190" s="44"/>
      <c r="D190" s="43"/>
    </row>
    <row r="191" spans="2:4" x14ac:dyDescent="0.25">
      <c r="B191" s="44"/>
      <c r="D191" s="43"/>
    </row>
    <row r="192" spans="2:4" x14ac:dyDescent="0.25">
      <c r="B192" s="44"/>
      <c r="D192" s="43"/>
    </row>
    <row r="193" spans="2:4" x14ac:dyDescent="0.25">
      <c r="B193" s="44"/>
      <c r="D193" s="43"/>
    </row>
    <row r="194" spans="2:4" x14ac:dyDescent="0.25">
      <c r="B194" s="44"/>
      <c r="D194" s="43"/>
    </row>
    <row r="195" spans="2:4" x14ac:dyDescent="0.25">
      <c r="B195" s="44"/>
      <c r="D195" s="43"/>
    </row>
    <row r="196" spans="2:4" x14ac:dyDescent="0.25">
      <c r="B196" s="44"/>
      <c r="D196" s="43"/>
    </row>
    <row r="197" spans="2:4" x14ac:dyDescent="0.25">
      <c r="B197" s="44"/>
      <c r="D197" s="43"/>
    </row>
    <row r="198" spans="2:4" x14ac:dyDescent="0.25">
      <c r="B198" s="44"/>
      <c r="D198" s="43"/>
    </row>
    <row r="199" spans="2:4" x14ac:dyDescent="0.25">
      <c r="B199" s="44"/>
      <c r="D199" s="43"/>
    </row>
    <row r="200" spans="2:4" x14ac:dyDescent="0.25">
      <c r="B200" s="44"/>
      <c r="D200" s="43"/>
    </row>
    <row r="201" spans="2:4" x14ac:dyDescent="0.25">
      <c r="B201" s="44"/>
      <c r="D201" s="43"/>
    </row>
    <row r="202" spans="2:4" x14ac:dyDescent="0.25">
      <c r="B202" s="44"/>
      <c r="D202" s="43"/>
    </row>
    <row r="203" spans="2:4" x14ac:dyDescent="0.25">
      <c r="B203" s="44"/>
      <c r="D203" s="43"/>
    </row>
    <row r="204" spans="2:4" x14ac:dyDescent="0.25">
      <c r="B204" s="44"/>
      <c r="D204" s="43"/>
    </row>
    <row r="205" spans="2:4" x14ac:dyDescent="0.25">
      <c r="B205" s="44"/>
      <c r="D205" s="43"/>
    </row>
    <row r="206" spans="2:4" x14ac:dyDescent="0.25">
      <c r="B206" s="44"/>
      <c r="D206" s="43"/>
    </row>
    <row r="207" spans="2:4" x14ac:dyDescent="0.25">
      <c r="B207" s="44"/>
      <c r="D207" s="43"/>
    </row>
    <row r="208" spans="2:4" x14ac:dyDescent="0.25">
      <c r="B208" s="44"/>
      <c r="D208" s="43"/>
    </row>
    <row r="209" spans="2:4" x14ac:dyDescent="0.25">
      <c r="B209" s="44"/>
      <c r="D209" s="43"/>
    </row>
    <row r="210" spans="2:4" x14ac:dyDescent="0.25">
      <c r="B210" s="44"/>
      <c r="D210" s="43"/>
    </row>
    <row r="211" spans="2:4" x14ac:dyDescent="0.25">
      <c r="B211" s="44"/>
      <c r="D211" s="43"/>
    </row>
    <row r="212" spans="2:4" x14ac:dyDescent="0.25">
      <c r="B212" s="44"/>
      <c r="D212" s="43"/>
    </row>
    <row r="213" spans="2:4" x14ac:dyDescent="0.25">
      <c r="B213" s="44"/>
      <c r="D213" s="43"/>
    </row>
    <row r="214" spans="2:4" x14ac:dyDescent="0.25">
      <c r="B214" s="44"/>
      <c r="D214" s="43"/>
    </row>
    <row r="215" spans="2:4" x14ac:dyDescent="0.25">
      <c r="B215" s="44"/>
      <c r="D215" s="43"/>
    </row>
    <row r="216" spans="2:4" x14ac:dyDescent="0.25">
      <c r="B216" s="44"/>
      <c r="D216" s="43"/>
    </row>
    <row r="217" spans="2:4" x14ac:dyDescent="0.25">
      <c r="B217" s="44"/>
      <c r="D217" s="43"/>
    </row>
    <row r="218" spans="2:4" x14ac:dyDescent="0.25">
      <c r="B218" s="44"/>
      <c r="D218" s="43"/>
    </row>
    <row r="219" spans="2:4" x14ac:dyDescent="0.25">
      <c r="B219" s="44"/>
      <c r="D219" s="43"/>
    </row>
    <row r="220" spans="2:4" x14ac:dyDescent="0.25">
      <c r="B220" s="44"/>
      <c r="D220" s="43"/>
    </row>
    <row r="221" spans="2:4" x14ac:dyDescent="0.25">
      <c r="B221" s="44"/>
      <c r="D221" s="43"/>
    </row>
    <row r="222" spans="2:4" x14ac:dyDescent="0.25">
      <c r="B222" s="44"/>
      <c r="D222" s="43"/>
    </row>
    <row r="223" spans="2:4" x14ac:dyDescent="0.25">
      <c r="B223" s="44"/>
      <c r="D223" s="43"/>
    </row>
    <row r="224" spans="2:4" x14ac:dyDescent="0.25">
      <c r="B224" s="44"/>
      <c r="D224" s="43"/>
    </row>
    <row r="225" spans="2:4" x14ac:dyDescent="0.25">
      <c r="B225" s="44"/>
      <c r="D225" s="43"/>
    </row>
    <row r="226" spans="2:4" x14ac:dyDescent="0.25">
      <c r="B226" s="44"/>
      <c r="D226" s="43"/>
    </row>
    <row r="227" spans="2:4" x14ac:dyDescent="0.25">
      <c r="B227" s="44"/>
      <c r="D227" s="43"/>
    </row>
    <row r="228" spans="2:4" x14ac:dyDescent="0.25">
      <c r="B228" s="44"/>
      <c r="D228" s="43"/>
    </row>
    <row r="229" spans="2:4" x14ac:dyDescent="0.25">
      <c r="B229" s="44"/>
      <c r="D229" s="43"/>
    </row>
    <row r="230" spans="2:4" x14ac:dyDescent="0.25">
      <c r="B230" s="44"/>
      <c r="D230" s="43"/>
    </row>
    <row r="231" spans="2:4" x14ac:dyDescent="0.25">
      <c r="B231" s="44"/>
      <c r="D231" s="43"/>
    </row>
    <row r="232" spans="2:4" x14ac:dyDescent="0.25">
      <c r="B232" s="44"/>
      <c r="D232" s="43"/>
    </row>
    <row r="233" spans="2:4" x14ac:dyDescent="0.25">
      <c r="B233" s="44"/>
      <c r="D233" s="43"/>
    </row>
    <row r="234" spans="2:4" x14ac:dyDescent="0.25">
      <c r="B234" s="44"/>
      <c r="D234" s="43"/>
    </row>
    <row r="235" spans="2:4" x14ac:dyDescent="0.25">
      <c r="B235" s="44"/>
      <c r="D235" s="43"/>
    </row>
    <row r="236" spans="2:4" x14ac:dyDescent="0.25">
      <c r="B236" s="44"/>
      <c r="D236" s="43"/>
    </row>
    <row r="237" spans="2:4" x14ac:dyDescent="0.25">
      <c r="B237" s="44"/>
      <c r="D237" s="43"/>
    </row>
    <row r="238" spans="2:4" x14ac:dyDescent="0.25">
      <c r="B238" s="44"/>
      <c r="D238" s="43"/>
    </row>
    <row r="239" spans="2:4" x14ac:dyDescent="0.25">
      <c r="B239" s="44"/>
      <c r="D239" s="43"/>
    </row>
    <row r="240" spans="2:4" x14ac:dyDescent="0.25">
      <c r="B240" s="44"/>
      <c r="D240" s="43"/>
    </row>
    <row r="241" spans="2:4" x14ac:dyDescent="0.25">
      <c r="B241" s="44"/>
      <c r="D241" s="43"/>
    </row>
    <row r="242" spans="2:4" x14ac:dyDescent="0.25">
      <c r="B242" s="44"/>
      <c r="D242" s="43"/>
    </row>
    <row r="243" spans="2:4" x14ac:dyDescent="0.25">
      <c r="B243" s="44"/>
      <c r="D243" s="43"/>
    </row>
    <row r="244" spans="2:4" x14ac:dyDescent="0.25">
      <c r="B244" s="44"/>
      <c r="D244" s="43"/>
    </row>
    <row r="245" spans="2:4" x14ac:dyDescent="0.25">
      <c r="B245" s="44"/>
      <c r="D245" s="43"/>
    </row>
    <row r="246" spans="2:4" x14ac:dyDescent="0.25">
      <c r="B246" s="44"/>
      <c r="D246" s="43"/>
    </row>
    <row r="247" spans="2:4" x14ac:dyDescent="0.25">
      <c r="B247" s="44"/>
      <c r="D247" s="43"/>
    </row>
    <row r="248" spans="2:4" x14ac:dyDescent="0.25">
      <c r="B248" s="44"/>
      <c r="D248" s="43"/>
    </row>
    <row r="249" spans="2:4" x14ac:dyDescent="0.25">
      <c r="B249" s="44"/>
      <c r="D249" s="43"/>
    </row>
    <row r="250" spans="2:4" x14ac:dyDescent="0.25">
      <c r="B250" s="44"/>
      <c r="D250" s="43"/>
    </row>
    <row r="251" spans="2:4" x14ac:dyDescent="0.25">
      <c r="B251" s="44"/>
      <c r="D251" s="43"/>
    </row>
    <row r="252" spans="2:4" x14ac:dyDescent="0.25">
      <c r="B252" s="44"/>
      <c r="D252" s="43"/>
    </row>
    <row r="253" spans="2:4" x14ac:dyDescent="0.25">
      <c r="B253" s="44"/>
      <c r="D253" s="43"/>
    </row>
    <row r="254" spans="2:4" x14ac:dyDescent="0.25">
      <c r="B254" s="44"/>
      <c r="D254" s="43"/>
    </row>
    <row r="255" spans="2:4" x14ac:dyDescent="0.25">
      <c r="B255" s="44"/>
      <c r="D255" s="43"/>
    </row>
    <row r="256" spans="2:4" x14ac:dyDescent="0.25">
      <c r="B256" s="44"/>
      <c r="D256" s="43"/>
    </row>
    <row r="257" spans="2:4" x14ac:dyDescent="0.25">
      <c r="B257" s="44"/>
      <c r="D257" s="43"/>
    </row>
    <row r="258" spans="2:4" x14ac:dyDescent="0.25">
      <c r="B258" s="44"/>
      <c r="D258" s="43"/>
    </row>
    <row r="259" spans="2:4" x14ac:dyDescent="0.25">
      <c r="B259" s="44"/>
      <c r="D259" s="43"/>
    </row>
    <row r="260" spans="2:4" x14ac:dyDescent="0.25">
      <c r="B260" s="44"/>
      <c r="D260" s="43"/>
    </row>
    <row r="261" spans="2:4" x14ac:dyDescent="0.25">
      <c r="B261" s="44"/>
      <c r="D261" s="43"/>
    </row>
    <row r="262" spans="2:4" x14ac:dyDescent="0.25">
      <c r="B262" s="44"/>
      <c r="D262" s="43"/>
    </row>
    <row r="263" spans="2:4" x14ac:dyDescent="0.25">
      <c r="B263" s="44"/>
      <c r="D263" s="43"/>
    </row>
    <row r="264" spans="2:4" x14ac:dyDescent="0.25">
      <c r="B264" s="44"/>
      <c r="D264" s="43"/>
    </row>
    <row r="265" spans="2:4" x14ac:dyDescent="0.25">
      <c r="B265" s="44"/>
      <c r="D265" s="43"/>
    </row>
    <row r="266" spans="2:4" x14ac:dyDescent="0.25">
      <c r="B266" s="44"/>
      <c r="D266" s="43"/>
    </row>
    <row r="267" spans="2:4" x14ac:dyDescent="0.25">
      <c r="B267" s="44"/>
      <c r="D267" s="43"/>
    </row>
    <row r="268" spans="2:4" x14ac:dyDescent="0.25">
      <c r="B268" s="44"/>
      <c r="D268" s="43"/>
    </row>
    <row r="269" spans="2:4" x14ac:dyDescent="0.25">
      <c r="B269" s="44"/>
      <c r="D269" s="43"/>
    </row>
    <row r="270" spans="2:4" x14ac:dyDescent="0.25">
      <c r="B270" s="44"/>
      <c r="D270" s="43"/>
    </row>
    <row r="271" spans="2:4" x14ac:dyDescent="0.25">
      <c r="B271" s="44"/>
      <c r="D271" s="43"/>
    </row>
    <row r="272" spans="2:4" x14ac:dyDescent="0.25">
      <c r="B272" s="44"/>
      <c r="D272" s="43"/>
    </row>
    <row r="273" spans="2:4" x14ac:dyDescent="0.25">
      <c r="B273" s="44"/>
      <c r="D273" s="43"/>
    </row>
    <row r="274" spans="2:4" x14ac:dyDescent="0.25">
      <c r="B274" s="44"/>
      <c r="D274" s="43"/>
    </row>
    <row r="275" spans="2:4" x14ac:dyDescent="0.25">
      <c r="B275" s="44"/>
      <c r="D275" s="43"/>
    </row>
    <row r="276" spans="2:4" x14ac:dyDescent="0.25">
      <c r="B276" s="44"/>
      <c r="D276" s="43"/>
    </row>
    <row r="277" spans="2:4" x14ac:dyDescent="0.25">
      <c r="B277" s="44"/>
      <c r="D277" s="43"/>
    </row>
    <row r="278" spans="2:4" x14ac:dyDescent="0.25">
      <c r="B278" s="44"/>
      <c r="D278" s="43"/>
    </row>
    <row r="279" spans="2:4" x14ac:dyDescent="0.25">
      <c r="B279" s="44"/>
      <c r="D279" s="43"/>
    </row>
    <row r="280" spans="2:4" x14ac:dyDescent="0.25">
      <c r="B280" s="44"/>
      <c r="D280" s="43"/>
    </row>
    <row r="281" spans="2:4" x14ac:dyDescent="0.25">
      <c r="B281" s="44"/>
      <c r="D281" s="43"/>
    </row>
    <row r="282" spans="2:4" x14ac:dyDescent="0.25">
      <c r="B282" s="44"/>
      <c r="D282" s="43"/>
    </row>
    <row r="283" spans="2:4" x14ac:dyDescent="0.25">
      <c r="B283" s="44"/>
      <c r="D283" s="43"/>
    </row>
    <row r="284" spans="2:4" x14ac:dyDescent="0.25">
      <c r="B284" s="44"/>
      <c r="D284" s="43"/>
    </row>
    <row r="285" spans="2:4" x14ac:dyDescent="0.25">
      <c r="B285" s="44"/>
      <c r="D285" s="43"/>
    </row>
    <row r="286" spans="2:4" x14ac:dyDescent="0.25">
      <c r="B286" s="44"/>
      <c r="D286" s="43"/>
    </row>
    <row r="287" spans="2:4" x14ac:dyDescent="0.25">
      <c r="B287" s="44"/>
      <c r="D287" s="43"/>
    </row>
    <row r="288" spans="2:4" x14ac:dyDescent="0.25">
      <c r="B288" s="44"/>
      <c r="D288" s="43"/>
    </row>
    <row r="289" spans="2:4" x14ac:dyDescent="0.25">
      <c r="B289" s="44"/>
      <c r="D289" s="43"/>
    </row>
    <row r="290" spans="2:4" x14ac:dyDescent="0.25">
      <c r="B290" s="44"/>
      <c r="D290" s="43"/>
    </row>
    <row r="291" spans="2:4" x14ac:dyDescent="0.25">
      <c r="B291" s="44"/>
      <c r="D291" s="43"/>
    </row>
    <row r="292" spans="2:4" x14ac:dyDescent="0.25">
      <c r="B292" s="44"/>
      <c r="D292" s="43"/>
    </row>
    <row r="293" spans="2:4" x14ac:dyDescent="0.25">
      <c r="B293" s="44"/>
      <c r="D293" s="43"/>
    </row>
    <row r="294" spans="2:4" x14ac:dyDescent="0.25">
      <c r="B294" s="44"/>
      <c r="D294" s="43"/>
    </row>
    <row r="295" spans="2:4" x14ac:dyDescent="0.25">
      <c r="B295" s="44"/>
      <c r="D295" s="43"/>
    </row>
    <row r="296" spans="2:4" x14ac:dyDescent="0.25">
      <c r="B296" s="44"/>
      <c r="D296" s="43"/>
    </row>
    <row r="297" spans="2:4" x14ac:dyDescent="0.25">
      <c r="B297" s="44"/>
      <c r="D297" s="43"/>
    </row>
    <row r="298" spans="2:4" x14ac:dyDescent="0.25">
      <c r="B298" s="44"/>
      <c r="D298" s="43"/>
    </row>
    <row r="299" spans="2:4" x14ac:dyDescent="0.25">
      <c r="B299" s="44"/>
      <c r="D299" s="43"/>
    </row>
    <row r="300" spans="2:4" x14ac:dyDescent="0.25">
      <c r="B300" s="44"/>
      <c r="D300" s="43"/>
    </row>
    <row r="301" spans="2:4" x14ac:dyDescent="0.25">
      <c r="B301" s="44"/>
      <c r="D301" s="43"/>
    </row>
    <row r="302" spans="2:4" x14ac:dyDescent="0.25">
      <c r="B302" s="44"/>
      <c r="D302" s="43"/>
    </row>
    <row r="303" spans="2:4" x14ac:dyDescent="0.25">
      <c r="B303" s="44"/>
      <c r="D303" s="43"/>
    </row>
    <row r="304" spans="2:4" x14ac:dyDescent="0.25">
      <c r="B304" s="44"/>
      <c r="D304" s="43"/>
    </row>
    <row r="305" spans="2:4" x14ac:dyDescent="0.25">
      <c r="B305" s="44"/>
      <c r="D305" s="43"/>
    </row>
    <row r="306" spans="2:4" x14ac:dyDescent="0.25">
      <c r="B306" s="44"/>
      <c r="D306" s="43"/>
    </row>
    <row r="307" spans="2:4" x14ac:dyDescent="0.25">
      <c r="B307" s="44"/>
      <c r="D307" s="43"/>
    </row>
    <row r="308" spans="2:4" x14ac:dyDescent="0.25">
      <c r="B308" s="44"/>
      <c r="D308" s="43"/>
    </row>
    <row r="309" spans="2:4" x14ac:dyDescent="0.25">
      <c r="B309" s="44"/>
      <c r="D309" s="43"/>
    </row>
    <row r="310" spans="2:4" x14ac:dyDescent="0.25">
      <c r="B310" s="44"/>
      <c r="D310" s="43"/>
    </row>
    <row r="311" spans="2:4" x14ac:dyDescent="0.25">
      <c r="B311" s="44"/>
      <c r="D311" s="43"/>
    </row>
    <row r="312" spans="2:4" x14ac:dyDescent="0.25">
      <c r="B312" s="44"/>
      <c r="D312" s="43"/>
    </row>
    <row r="313" spans="2:4" x14ac:dyDescent="0.25">
      <c r="B313" s="44"/>
      <c r="D313" s="43"/>
    </row>
    <row r="314" spans="2:4" x14ac:dyDescent="0.25">
      <c r="B314" s="44"/>
      <c r="D314" s="43"/>
    </row>
    <row r="315" spans="2:4" x14ac:dyDescent="0.25">
      <c r="B315" s="44"/>
      <c r="D315" s="43"/>
    </row>
    <row r="316" spans="2:4" x14ac:dyDescent="0.25">
      <c r="B316" s="44"/>
      <c r="D316" s="43"/>
    </row>
    <row r="317" spans="2:4" x14ac:dyDescent="0.25">
      <c r="B317" s="44"/>
      <c r="D317" s="43"/>
    </row>
    <row r="318" spans="2:4" x14ac:dyDescent="0.25">
      <c r="B318" s="44"/>
      <c r="D318" s="43"/>
    </row>
    <row r="319" spans="2:4" x14ac:dyDescent="0.25">
      <c r="B319" s="44"/>
      <c r="D319" s="43"/>
    </row>
    <row r="320" spans="2:4" x14ac:dyDescent="0.25">
      <c r="B320" s="44"/>
      <c r="D320" s="43"/>
    </row>
    <row r="321" spans="2:4" x14ac:dyDescent="0.25">
      <c r="B321" s="44"/>
      <c r="D321" s="43"/>
    </row>
    <row r="322" spans="2:4" x14ac:dyDescent="0.25">
      <c r="B322" s="44"/>
      <c r="D322" s="43"/>
    </row>
    <row r="323" spans="2:4" x14ac:dyDescent="0.25">
      <c r="B323" s="44"/>
      <c r="D323" s="43"/>
    </row>
    <row r="324" spans="2:4" x14ac:dyDescent="0.25">
      <c r="B324" s="44"/>
      <c r="D324" s="43"/>
    </row>
    <row r="325" spans="2:4" x14ac:dyDescent="0.25">
      <c r="B325" s="44"/>
      <c r="D325" s="43"/>
    </row>
    <row r="326" spans="2:4" x14ac:dyDescent="0.25">
      <c r="B326" s="44"/>
      <c r="D326" s="43"/>
    </row>
    <row r="327" spans="2:4" x14ac:dyDescent="0.25">
      <c r="B327" s="44"/>
      <c r="D327" s="43"/>
    </row>
    <row r="328" spans="2:4" x14ac:dyDescent="0.25">
      <c r="B328" s="44"/>
      <c r="D328" s="43"/>
    </row>
    <row r="329" spans="2:4" x14ac:dyDescent="0.25">
      <c r="B329" s="44"/>
      <c r="D329" s="43"/>
    </row>
    <row r="330" spans="2:4" x14ac:dyDescent="0.25">
      <c r="B330" s="44"/>
      <c r="D330" s="43"/>
    </row>
    <row r="331" spans="2:4" x14ac:dyDescent="0.25">
      <c r="B331" s="44"/>
      <c r="D331" s="43"/>
    </row>
    <row r="332" spans="2:4" x14ac:dyDescent="0.25">
      <c r="B332" s="44"/>
      <c r="D332" s="43"/>
    </row>
    <row r="333" spans="2:4" x14ac:dyDescent="0.25">
      <c r="B333" s="44"/>
      <c r="D333" s="43"/>
    </row>
    <row r="334" spans="2:4" x14ac:dyDescent="0.25">
      <c r="B334" s="44"/>
      <c r="D334" s="43"/>
    </row>
    <row r="335" spans="2:4" x14ac:dyDescent="0.25">
      <c r="B335" s="44"/>
      <c r="D335" s="43"/>
    </row>
    <row r="336" spans="2:4" x14ac:dyDescent="0.25">
      <c r="B336" s="44"/>
      <c r="D336" s="43"/>
    </row>
    <row r="337" spans="2:4" x14ac:dyDescent="0.25">
      <c r="B337" s="44"/>
      <c r="D337" s="43"/>
    </row>
    <row r="338" spans="2:4" x14ac:dyDescent="0.25">
      <c r="B338" s="44"/>
      <c r="D338" s="43"/>
    </row>
    <row r="339" spans="2:4" x14ac:dyDescent="0.25">
      <c r="B339" s="44"/>
      <c r="D339" s="43"/>
    </row>
    <row r="340" spans="2:4" x14ac:dyDescent="0.25">
      <c r="B340" s="44"/>
      <c r="D340" s="43"/>
    </row>
    <row r="341" spans="2:4" x14ac:dyDescent="0.25">
      <c r="B341" s="44"/>
      <c r="D341" s="43"/>
    </row>
    <row r="342" spans="2:4" x14ac:dyDescent="0.25">
      <c r="B342" s="44"/>
      <c r="D342" s="43"/>
    </row>
    <row r="343" spans="2:4" x14ac:dyDescent="0.25">
      <c r="B343" s="44"/>
      <c r="D343" s="43"/>
    </row>
    <row r="344" spans="2:4" x14ac:dyDescent="0.25">
      <c r="B344" s="44"/>
      <c r="D344" s="43"/>
    </row>
    <row r="345" spans="2:4" x14ac:dyDescent="0.25">
      <c r="B345" s="44"/>
      <c r="D345" s="43"/>
    </row>
    <row r="346" spans="2:4" x14ac:dyDescent="0.25">
      <c r="B346" s="44"/>
      <c r="D346" s="43"/>
    </row>
    <row r="347" spans="2:4" x14ac:dyDescent="0.25">
      <c r="B347" s="44"/>
      <c r="D347" s="43"/>
    </row>
    <row r="348" spans="2:4" x14ac:dyDescent="0.25">
      <c r="B348" s="44"/>
      <c r="D348" s="43"/>
    </row>
    <row r="349" spans="2:4" x14ac:dyDescent="0.25">
      <c r="B349" s="44"/>
      <c r="D349" s="43"/>
    </row>
    <row r="350" spans="2:4" x14ac:dyDescent="0.25">
      <c r="B350" s="44"/>
      <c r="D350" s="43"/>
    </row>
    <row r="351" spans="2:4" x14ac:dyDescent="0.25">
      <c r="B351" s="44"/>
      <c r="D351" s="43"/>
    </row>
    <row r="352" spans="2:4" x14ac:dyDescent="0.25">
      <c r="B352" s="44"/>
      <c r="D352" s="43"/>
    </row>
    <row r="353" spans="2:4" x14ac:dyDescent="0.25">
      <c r="B353" s="44"/>
      <c r="D353" s="43"/>
    </row>
    <row r="354" spans="2:4" x14ac:dyDescent="0.25">
      <c r="B354" s="44"/>
      <c r="D354" s="43"/>
    </row>
    <row r="355" spans="2:4" x14ac:dyDescent="0.25">
      <c r="B355" s="44"/>
      <c r="D355" s="43"/>
    </row>
    <row r="356" spans="2:4" x14ac:dyDescent="0.25">
      <c r="B356" s="44"/>
      <c r="D356" s="43"/>
    </row>
    <row r="357" spans="2:4" x14ac:dyDescent="0.25">
      <c r="B357" s="44"/>
      <c r="D357" s="43"/>
    </row>
    <row r="358" spans="2:4" x14ac:dyDescent="0.25">
      <c r="B358" s="44"/>
      <c r="D358" s="43"/>
    </row>
    <row r="359" spans="2:4" x14ac:dyDescent="0.25">
      <c r="B359" s="44"/>
      <c r="D359" s="43"/>
    </row>
    <row r="360" spans="2:4" x14ac:dyDescent="0.25">
      <c r="B360" s="44"/>
      <c r="D360" s="43"/>
    </row>
    <row r="361" spans="2:4" x14ac:dyDescent="0.25">
      <c r="B361" s="44"/>
      <c r="D361" s="43"/>
    </row>
    <row r="362" spans="2:4" x14ac:dyDescent="0.25">
      <c r="B362" s="44"/>
      <c r="D362" s="43"/>
    </row>
    <row r="363" spans="2:4" x14ac:dyDescent="0.25">
      <c r="B363" s="44"/>
      <c r="D363" s="43"/>
    </row>
    <row r="364" spans="2:4" x14ac:dyDescent="0.25">
      <c r="B364" s="44"/>
      <c r="D364" s="43"/>
    </row>
    <row r="365" spans="2:4" x14ac:dyDescent="0.25">
      <c r="B365" s="44"/>
      <c r="D365" s="43"/>
    </row>
    <row r="366" spans="2:4" x14ac:dyDescent="0.25">
      <c r="B366" s="44"/>
      <c r="D366" s="43"/>
    </row>
    <row r="367" spans="2:4" x14ac:dyDescent="0.25">
      <c r="B367" s="44"/>
      <c r="D367" s="43"/>
    </row>
    <row r="368" spans="2:4" x14ac:dyDescent="0.25">
      <c r="B368" s="44"/>
      <c r="D368" s="43"/>
    </row>
    <row r="369" spans="2:4" x14ac:dyDescent="0.25">
      <c r="B369" s="44"/>
      <c r="D369" s="43"/>
    </row>
    <row r="370" spans="2:4" x14ac:dyDescent="0.25">
      <c r="B370" s="44"/>
      <c r="D370" s="43"/>
    </row>
    <row r="371" spans="2:4" x14ac:dyDescent="0.25">
      <c r="B371" s="44"/>
      <c r="D371" s="43"/>
    </row>
    <row r="372" spans="2:4" x14ac:dyDescent="0.25">
      <c r="B372" s="44"/>
      <c r="D372" s="43"/>
    </row>
    <row r="373" spans="2:4" x14ac:dyDescent="0.25">
      <c r="B373" s="44"/>
      <c r="D373" s="43"/>
    </row>
    <row r="374" spans="2:4" x14ac:dyDescent="0.25">
      <c r="B374" s="44"/>
      <c r="D374" s="43"/>
    </row>
    <row r="375" spans="2:4" x14ac:dyDescent="0.25">
      <c r="B375" s="44"/>
      <c r="D375" s="43"/>
    </row>
    <row r="376" spans="2:4" x14ac:dyDescent="0.25">
      <c r="B376" s="44"/>
      <c r="D376" s="43"/>
    </row>
    <row r="377" spans="2:4" x14ac:dyDescent="0.25">
      <c r="B377" s="44"/>
      <c r="D377" s="43"/>
    </row>
    <row r="378" spans="2:4" x14ac:dyDescent="0.25">
      <c r="B378" s="44"/>
      <c r="D378" s="43"/>
    </row>
    <row r="379" spans="2:4" x14ac:dyDescent="0.25">
      <c r="B379" s="44"/>
      <c r="D379" s="43"/>
    </row>
    <row r="380" spans="2:4" x14ac:dyDescent="0.25">
      <c r="B380" s="44"/>
      <c r="D380" s="43"/>
    </row>
    <row r="381" spans="2:4" x14ac:dyDescent="0.25">
      <c r="B381" s="44"/>
      <c r="D381" s="43"/>
    </row>
    <row r="382" spans="2:4" x14ac:dyDescent="0.25">
      <c r="B382" s="44"/>
      <c r="D382" s="43"/>
    </row>
    <row r="383" spans="2:4" x14ac:dyDescent="0.25">
      <c r="B383" s="44"/>
      <c r="D383" s="43"/>
    </row>
    <row r="384" spans="2:4" x14ac:dyDescent="0.25">
      <c r="B384" s="44"/>
      <c r="D384" s="43"/>
    </row>
    <row r="385" spans="2:4" x14ac:dyDescent="0.25">
      <c r="B385" s="44"/>
      <c r="D385" s="43"/>
    </row>
    <row r="386" spans="2:4" x14ac:dyDescent="0.25">
      <c r="B386" s="44"/>
      <c r="D386" s="43"/>
    </row>
    <row r="387" spans="2:4" x14ac:dyDescent="0.25">
      <c r="B387" s="44"/>
      <c r="D387" s="43"/>
    </row>
    <row r="388" spans="2:4" x14ac:dyDescent="0.25">
      <c r="B388" s="44"/>
      <c r="D388" s="43"/>
    </row>
    <row r="389" spans="2:4" x14ac:dyDescent="0.25">
      <c r="B389" s="44"/>
      <c r="D389" s="43"/>
    </row>
    <row r="390" spans="2:4" x14ac:dyDescent="0.25">
      <c r="B390" s="44"/>
      <c r="D390" s="43"/>
    </row>
    <row r="391" spans="2:4" x14ac:dyDescent="0.25">
      <c r="B391" s="44"/>
      <c r="D391" s="43"/>
    </row>
    <row r="392" spans="2:4" x14ac:dyDescent="0.25">
      <c r="B392" s="44"/>
      <c r="D392" s="43"/>
    </row>
    <row r="393" spans="2:4" x14ac:dyDescent="0.25">
      <c r="B393" s="44"/>
      <c r="D393" s="43"/>
    </row>
    <row r="394" spans="2:4" x14ac:dyDescent="0.25">
      <c r="B394" s="44"/>
      <c r="D394" s="43"/>
    </row>
    <row r="395" spans="2:4" x14ac:dyDescent="0.25">
      <c r="B395" s="44"/>
      <c r="D395" s="43"/>
    </row>
    <row r="396" spans="2:4" x14ac:dyDescent="0.25">
      <c r="B396" s="44"/>
      <c r="D396" s="43"/>
    </row>
    <row r="397" spans="2:4" x14ac:dyDescent="0.25">
      <c r="B397" s="44"/>
      <c r="D397" s="43"/>
    </row>
    <row r="398" spans="2:4" x14ac:dyDescent="0.25">
      <c r="B398" s="44"/>
      <c r="D398" s="43"/>
    </row>
    <row r="399" spans="2:4" x14ac:dyDescent="0.25">
      <c r="B399" s="44"/>
      <c r="D399" s="43"/>
    </row>
    <row r="400" spans="2:4" x14ac:dyDescent="0.25">
      <c r="B400" s="44"/>
      <c r="D400" s="43"/>
    </row>
    <row r="401" spans="2:4" x14ac:dyDescent="0.25">
      <c r="B401" s="44"/>
      <c r="D401" s="43"/>
    </row>
    <row r="402" spans="2:4" x14ac:dyDescent="0.25">
      <c r="B402" s="44"/>
      <c r="D402" s="43"/>
    </row>
    <row r="403" spans="2:4" x14ac:dyDescent="0.25">
      <c r="B403" s="44"/>
      <c r="D403" s="43"/>
    </row>
    <row r="404" spans="2:4" x14ac:dyDescent="0.25">
      <c r="B404" s="44"/>
      <c r="D404" s="43"/>
    </row>
    <row r="405" spans="2:4" x14ac:dyDescent="0.25">
      <c r="B405" s="44"/>
      <c r="D405" s="43"/>
    </row>
    <row r="406" spans="2:4" x14ac:dyDescent="0.25">
      <c r="B406" s="44"/>
      <c r="D406" s="43"/>
    </row>
    <row r="407" spans="2:4" x14ac:dyDescent="0.25">
      <c r="B407" s="44"/>
      <c r="D407" s="43"/>
    </row>
    <row r="408" spans="2:4" x14ac:dyDescent="0.25">
      <c r="B408" s="44"/>
      <c r="D408" s="43"/>
    </row>
    <row r="409" spans="2:4" x14ac:dyDescent="0.25">
      <c r="B409" s="44"/>
      <c r="D409" s="43"/>
    </row>
    <row r="410" spans="2:4" x14ac:dyDescent="0.25">
      <c r="B410" s="44"/>
      <c r="D410" s="43"/>
    </row>
    <row r="411" spans="2:4" x14ac:dyDescent="0.25">
      <c r="B411" s="44"/>
      <c r="D411" s="43"/>
    </row>
    <row r="412" spans="2:4" x14ac:dyDescent="0.25">
      <c r="B412" s="44"/>
      <c r="D412" s="43"/>
    </row>
    <row r="413" spans="2:4" x14ac:dyDescent="0.25">
      <c r="B413" s="44"/>
      <c r="D413" s="43"/>
    </row>
    <row r="414" spans="2:4" x14ac:dyDescent="0.25">
      <c r="B414" s="44"/>
      <c r="D414" s="43"/>
    </row>
    <row r="415" spans="2:4" x14ac:dyDescent="0.25">
      <c r="B415" s="44"/>
      <c r="D415" s="43"/>
    </row>
    <row r="416" spans="2:4" x14ac:dyDescent="0.25">
      <c r="B416" s="44"/>
      <c r="D416" s="43"/>
    </row>
    <row r="417" spans="2:4" x14ac:dyDescent="0.25">
      <c r="B417" s="44"/>
      <c r="D417" s="43"/>
    </row>
    <row r="418" spans="2:4" x14ac:dyDescent="0.25">
      <c r="B418" s="44"/>
      <c r="D418" s="43"/>
    </row>
    <row r="419" spans="2:4" x14ac:dyDescent="0.25">
      <c r="B419" s="44"/>
      <c r="D419" s="43"/>
    </row>
    <row r="420" spans="2:4" x14ac:dyDescent="0.25">
      <c r="B420" s="44"/>
      <c r="D420" s="43"/>
    </row>
    <row r="421" spans="2:4" x14ac:dyDescent="0.25">
      <c r="B421" s="44"/>
      <c r="D421" s="43"/>
    </row>
    <row r="422" spans="2:4" x14ac:dyDescent="0.25">
      <c r="B422" s="44"/>
      <c r="D422" s="43"/>
    </row>
    <row r="423" spans="2:4" x14ac:dyDescent="0.25">
      <c r="B423" s="44"/>
      <c r="D423" s="43"/>
    </row>
    <row r="424" spans="2:4" x14ac:dyDescent="0.25">
      <c r="B424" s="44"/>
      <c r="D424" s="43"/>
    </row>
    <row r="425" spans="2:4" x14ac:dyDescent="0.25">
      <c r="B425" s="44"/>
      <c r="D425" s="43"/>
    </row>
    <row r="426" spans="2:4" x14ac:dyDescent="0.25">
      <c r="B426" s="44"/>
      <c r="D426" s="43"/>
    </row>
    <row r="427" spans="2:4" x14ac:dyDescent="0.25">
      <c r="B427" s="44"/>
      <c r="D427" s="43"/>
    </row>
    <row r="428" spans="2:4" x14ac:dyDescent="0.25">
      <c r="B428" s="44"/>
      <c r="D428" s="43"/>
    </row>
    <row r="429" spans="2:4" x14ac:dyDescent="0.25">
      <c r="B429" s="44"/>
      <c r="D429" s="43"/>
    </row>
    <row r="430" spans="2:4" x14ac:dyDescent="0.25">
      <c r="B430" s="44"/>
      <c r="D430" s="43"/>
    </row>
    <row r="431" spans="2:4" x14ac:dyDescent="0.25">
      <c r="B431" s="44"/>
      <c r="D431" s="43"/>
    </row>
    <row r="432" spans="2:4" x14ac:dyDescent="0.25">
      <c r="B432" s="44"/>
      <c r="D432" s="43"/>
    </row>
    <row r="433" spans="2:4" x14ac:dyDescent="0.25">
      <c r="B433" s="44"/>
      <c r="D433" s="43"/>
    </row>
    <row r="434" spans="2:4" x14ac:dyDescent="0.25">
      <c r="B434" s="44"/>
      <c r="D434" s="43"/>
    </row>
    <row r="435" spans="2:4" x14ac:dyDescent="0.25">
      <c r="B435" s="44"/>
      <c r="D435" s="43"/>
    </row>
    <row r="436" spans="2:4" x14ac:dyDescent="0.25">
      <c r="B436" s="44"/>
      <c r="D436" s="43"/>
    </row>
    <row r="437" spans="2:4" x14ac:dyDescent="0.25">
      <c r="B437" s="44"/>
      <c r="D437" s="43"/>
    </row>
    <row r="438" spans="2:4" x14ac:dyDescent="0.25">
      <c r="B438" s="44"/>
      <c r="D438" s="43"/>
    </row>
    <row r="439" spans="2:4" x14ac:dyDescent="0.25">
      <c r="B439" s="44"/>
      <c r="D439" s="43"/>
    </row>
    <row r="440" spans="2:4" x14ac:dyDescent="0.25">
      <c r="B440" s="44"/>
      <c r="D440" s="43"/>
    </row>
    <row r="441" spans="2:4" x14ac:dyDescent="0.25">
      <c r="B441" s="44"/>
      <c r="D441" s="43"/>
    </row>
    <row r="442" spans="2:4" x14ac:dyDescent="0.25">
      <c r="B442" s="44"/>
      <c r="D442" s="43"/>
    </row>
    <row r="443" spans="2:4" x14ac:dyDescent="0.25">
      <c r="B443" s="44"/>
      <c r="D443" s="43"/>
    </row>
    <row r="444" spans="2:4" x14ac:dyDescent="0.25">
      <c r="B444" s="44"/>
      <c r="D444" s="43"/>
    </row>
    <row r="445" spans="2:4" x14ac:dyDescent="0.25">
      <c r="B445" s="44"/>
      <c r="D445" s="43"/>
    </row>
    <row r="446" spans="2:4" x14ac:dyDescent="0.25">
      <c r="B446" s="44"/>
      <c r="D446" s="43"/>
    </row>
    <row r="447" spans="2:4" x14ac:dyDescent="0.25">
      <c r="B447" s="44"/>
      <c r="D447" s="43"/>
    </row>
    <row r="448" spans="2:4" x14ac:dyDescent="0.25">
      <c r="B448" s="44"/>
      <c r="D448" s="43"/>
    </row>
    <row r="449" spans="2:4" x14ac:dyDescent="0.25">
      <c r="B449" s="44"/>
      <c r="D449" s="43"/>
    </row>
    <row r="450" spans="2:4" x14ac:dyDescent="0.25">
      <c r="B450" s="44"/>
      <c r="D450" s="43"/>
    </row>
    <row r="451" spans="2:4" x14ac:dyDescent="0.25">
      <c r="B451" s="44"/>
      <c r="D451" s="43"/>
    </row>
    <row r="452" spans="2:4" x14ac:dyDescent="0.25">
      <c r="B452" s="44"/>
      <c r="D452" s="43"/>
    </row>
    <row r="453" spans="2:4" x14ac:dyDescent="0.25">
      <c r="B453" s="44"/>
      <c r="D453" s="43"/>
    </row>
    <row r="454" spans="2:4" x14ac:dyDescent="0.25">
      <c r="B454" s="44"/>
      <c r="D454" s="43"/>
    </row>
    <row r="455" spans="2:4" x14ac:dyDescent="0.25">
      <c r="B455" s="44"/>
      <c r="D455" s="43"/>
    </row>
    <row r="456" spans="2:4" x14ac:dyDescent="0.25">
      <c r="B456" s="44"/>
      <c r="D456" s="43"/>
    </row>
    <row r="457" spans="2:4" x14ac:dyDescent="0.25">
      <c r="B457" s="44"/>
      <c r="D457" s="43"/>
    </row>
    <row r="458" spans="2:4" x14ac:dyDescent="0.25">
      <c r="B458" s="44"/>
      <c r="D458" s="43"/>
    </row>
    <row r="459" spans="2:4" x14ac:dyDescent="0.25">
      <c r="B459" s="44"/>
      <c r="D459" s="43"/>
    </row>
    <row r="460" spans="2:4" x14ac:dyDescent="0.25">
      <c r="B460" s="44"/>
      <c r="D460" s="43"/>
    </row>
    <row r="461" spans="2:4" x14ac:dyDescent="0.25">
      <c r="B461" s="44"/>
      <c r="D461" s="43"/>
    </row>
    <row r="462" spans="2:4" x14ac:dyDescent="0.25">
      <c r="B462" s="44"/>
      <c r="D462" s="43"/>
    </row>
    <row r="463" spans="2:4" x14ac:dyDescent="0.25">
      <c r="B463" s="44"/>
      <c r="D463" s="43"/>
    </row>
    <row r="464" spans="2:4" x14ac:dyDescent="0.25">
      <c r="B464" s="44"/>
      <c r="D464" s="43"/>
    </row>
    <row r="465" spans="2:4" x14ac:dyDescent="0.25">
      <c r="B465" s="44"/>
      <c r="D465" s="43"/>
    </row>
    <row r="466" spans="2:4" x14ac:dyDescent="0.25">
      <c r="B466" s="44"/>
      <c r="D466" s="43"/>
    </row>
    <row r="467" spans="2:4" x14ac:dyDescent="0.25">
      <c r="B467" s="44"/>
      <c r="D467" s="43"/>
    </row>
    <row r="468" spans="2:4" x14ac:dyDescent="0.25">
      <c r="B468" s="44"/>
      <c r="D468" s="43"/>
    </row>
    <row r="469" spans="2:4" x14ac:dyDescent="0.25">
      <c r="B469" s="44"/>
      <c r="D469" s="43"/>
    </row>
    <row r="470" spans="2:4" x14ac:dyDescent="0.25">
      <c r="B470" s="44"/>
      <c r="D470" s="43"/>
    </row>
    <row r="471" spans="2:4" x14ac:dyDescent="0.25">
      <c r="B471" s="44"/>
      <c r="D471" s="43"/>
    </row>
    <row r="472" spans="2:4" x14ac:dyDescent="0.25">
      <c r="B472" s="44"/>
      <c r="D472" s="43"/>
    </row>
    <row r="473" spans="2:4" x14ac:dyDescent="0.25">
      <c r="B473" s="44"/>
      <c r="D473" s="43"/>
    </row>
    <row r="474" spans="2:4" x14ac:dyDescent="0.25">
      <c r="B474" s="44"/>
      <c r="D474" s="43"/>
    </row>
    <row r="475" spans="2:4" x14ac:dyDescent="0.25">
      <c r="B475" s="44"/>
      <c r="D475" s="43"/>
    </row>
    <row r="476" spans="2:4" x14ac:dyDescent="0.25">
      <c r="B476" s="44"/>
      <c r="D476" s="43"/>
    </row>
    <row r="477" spans="2:4" x14ac:dyDescent="0.25">
      <c r="B477" s="44"/>
      <c r="D477" s="43"/>
    </row>
    <row r="478" spans="2:4" x14ac:dyDescent="0.25">
      <c r="B478" s="44"/>
      <c r="D478" s="43"/>
    </row>
    <row r="479" spans="2:4" x14ac:dyDescent="0.25">
      <c r="B479" s="44"/>
      <c r="D479" s="43"/>
    </row>
    <row r="480" spans="2:4" x14ac:dyDescent="0.25">
      <c r="B480" s="44"/>
      <c r="D480" s="43"/>
    </row>
    <row r="481" spans="2:4" x14ac:dyDescent="0.25">
      <c r="B481" s="44"/>
      <c r="D481" s="43"/>
    </row>
    <row r="482" spans="2:4" x14ac:dyDescent="0.25">
      <c r="B482" s="44"/>
      <c r="D482" s="43"/>
    </row>
    <row r="483" spans="2:4" x14ac:dyDescent="0.25">
      <c r="B483" s="44"/>
      <c r="D483" s="43"/>
    </row>
    <row r="484" spans="2:4" x14ac:dyDescent="0.25">
      <c r="B484" s="44"/>
      <c r="D484" s="43"/>
    </row>
    <row r="485" spans="2:4" x14ac:dyDescent="0.25">
      <c r="B485" s="44"/>
      <c r="D485" s="43"/>
    </row>
    <row r="486" spans="2:4" x14ac:dyDescent="0.25">
      <c r="B486" s="44"/>
      <c r="D486" s="43"/>
    </row>
    <row r="487" spans="2:4" x14ac:dyDescent="0.25">
      <c r="B487" s="44"/>
      <c r="D487" s="43"/>
    </row>
    <row r="488" spans="2:4" x14ac:dyDescent="0.25">
      <c r="B488" s="44"/>
      <c r="D488" s="43"/>
    </row>
    <row r="489" spans="2:4" x14ac:dyDescent="0.25">
      <c r="B489" s="44"/>
      <c r="D489" s="43"/>
    </row>
    <row r="490" spans="2:4" x14ac:dyDescent="0.25">
      <c r="B490" s="44"/>
      <c r="D490" s="43"/>
    </row>
    <row r="491" spans="2:4" x14ac:dyDescent="0.25">
      <c r="B491" s="44"/>
      <c r="D491" s="43"/>
    </row>
    <row r="492" spans="2:4" x14ac:dyDescent="0.25">
      <c r="B492" s="44"/>
      <c r="D492" s="43"/>
    </row>
    <row r="493" spans="2:4" x14ac:dyDescent="0.25">
      <c r="B493" s="44"/>
      <c r="D493" s="43"/>
    </row>
    <row r="494" spans="2:4" x14ac:dyDescent="0.25">
      <c r="B494" s="44"/>
      <c r="D494" s="43"/>
    </row>
    <row r="495" spans="2:4" x14ac:dyDescent="0.25">
      <c r="B495" s="44"/>
      <c r="D495" s="43"/>
    </row>
    <row r="496" spans="2:4" x14ac:dyDescent="0.25">
      <c r="B496" s="44"/>
      <c r="D496" s="43"/>
    </row>
    <row r="497" spans="2:4" x14ac:dyDescent="0.25">
      <c r="B497" s="44"/>
      <c r="D497" s="43"/>
    </row>
    <row r="498" spans="2:4" x14ac:dyDescent="0.25">
      <c r="B498" s="44"/>
      <c r="D498" s="43"/>
    </row>
    <row r="499" spans="2:4" x14ac:dyDescent="0.25">
      <c r="B499" s="44"/>
      <c r="D499" s="43"/>
    </row>
    <row r="500" spans="2:4" x14ac:dyDescent="0.25">
      <c r="B500" s="44"/>
      <c r="D500" s="43"/>
    </row>
    <row r="501" spans="2:4" x14ac:dyDescent="0.25">
      <c r="B501" s="44"/>
      <c r="D501" s="43"/>
    </row>
    <row r="502" spans="2:4" x14ac:dyDescent="0.25">
      <c r="B502" s="44"/>
      <c r="D502" s="43"/>
    </row>
    <row r="503" spans="2:4" x14ac:dyDescent="0.25">
      <c r="B503" s="44"/>
      <c r="D503" s="43"/>
    </row>
    <row r="504" spans="2:4" x14ac:dyDescent="0.25">
      <c r="B504" s="44"/>
      <c r="D504" s="43"/>
    </row>
    <row r="505" spans="2:4" x14ac:dyDescent="0.25">
      <c r="B505" s="44"/>
      <c r="D505" s="43"/>
    </row>
    <row r="506" spans="2:4" x14ac:dyDescent="0.25">
      <c r="B506" s="44"/>
      <c r="D506" s="43"/>
    </row>
    <row r="507" spans="2:4" x14ac:dyDescent="0.25">
      <c r="B507" s="44"/>
      <c r="D507" s="43"/>
    </row>
    <row r="508" spans="2:4" x14ac:dyDescent="0.25">
      <c r="B508" s="44"/>
      <c r="D508" s="43"/>
    </row>
    <row r="509" spans="2:4" x14ac:dyDescent="0.25">
      <c r="B509" s="44"/>
      <c r="D509" s="43"/>
    </row>
    <row r="510" spans="2:4" x14ac:dyDescent="0.25">
      <c r="B510" s="44"/>
      <c r="D510" s="43"/>
    </row>
    <row r="511" spans="2:4" x14ac:dyDescent="0.25">
      <c r="B511" s="44"/>
      <c r="D511" s="43"/>
    </row>
    <row r="512" spans="2:4" x14ac:dyDescent="0.25">
      <c r="B512" s="44"/>
      <c r="D512" s="43"/>
    </row>
    <row r="513" spans="2:4" x14ac:dyDescent="0.25">
      <c r="B513" s="44"/>
      <c r="D513" s="43"/>
    </row>
    <row r="514" spans="2:4" x14ac:dyDescent="0.25">
      <c r="B514" s="44"/>
      <c r="D514" s="43"/>
    </row>
    <row r="515" spans="2:4" x14ac:dyDescent="0.25">
      <c r="B515" s="44"/>
      <c r="D515" s="43"/>
    </row>
    <row r="516" spans="2:4" x14ac:dyDescent="0.25">
      <c r="B516" s="44"/>
      <c r="D516" s="43"/>
    </row>
    <row r="517" spans="2:4" x14ac:dyDescent="0.25">
      <c r="B517" s="44"/>
      <c r="D517" s="43"/>
    </row>
    <row r="518" spans="2:4" x14ac:dyDescent="0.25">
      <c r="B518" s="44"/>
      <c r="D518" s="43"/>
    </row>
    <row r="519" spans="2:4" x14ac:dyDescent="0.25">
      <c r="B519" s="44"/>
      <c r="D519" s="43"/>
    </row>
    <row r="520" spans="2:4" x14ac:dyDescent="0.25">
      <c r="B520" s="44"/>
      <c r="D520" s="43"/>
    </row>
    <row r="521" spans="2:4" x14ac:dyDescent="0.25">
      <c r="B521" s="44"/>
      <c r="D521" s="43"/>
    </row>
    <row r="522" spans="2:4" x14ac:dyDescent="0.25">
      <c r="B522" s="44"/>
      <c r="D522" s="43"/>
    </row>
    <row r="523" spans="2:4" x14ac:dyDescent="0.25">
      <c r="B523" s="44"/>
      <c r="D523" s="43"/>
    </row>
    <row r="524" spans="2:4" x14ac:dyDescent="0.25">
      <c r="B524" s="44"/>
      <c r="D524" s="43"/>
    </row>
    <row r="525" spans="2:4" x14ac:dyDescent="0.25">
      <c r="B525" s="44"/>
      <c r="D525" s="43"/>
    </row>
    <row r="526" spans="2:4" x14ac:dyDescent="0.25">
      <c r="B526" s="44"/>
      <c r="D526" s="43"/>
    </row>
    <row r="527" spans="2:4" x14ac:dyDescent="0.25">
      <c r="B527" s="44"/>
      <c r="D527" s="43"/>
    </row>
    <row r="528" spans="2:4" x14ac:dyDescent="0.25">
      <c r="B528" s="44"/>
      <c r="D528" s="43"/>
    </row>
    <row r="529" spans="2:4" x14ac:dyDescent="0.25">
      <c r="B529" s="44"/>
      <c r="D529" s="43"/>
    </row>
    <row r="530" spans="2:4" x14ac:dyDescent="0.25">
      <c r="B530" s="44"/>
      <c r="D530" s="43"/>
    </row>
    <row r="531" spans="2:4" x14ac:dyDescent="0.25">
      <c r="B531" s="44"/>
      <c r="D531" s="43"/>
    </row>
    <row r="532" spans="2:4" x14ac:dyDescent="0.25">
      <c r="B532" s="44"/>
      <c r="D532" s="43"/>
    </row>
    <row r="533" spans="2:4" x14ac:dyDescent="0.25">
      <c r="B533" s="44"/>
      <c r="D533" s="43"/>
    </row>
    <row r="534" spans="2:4" x14ac:dyDescent="0.25">
      <c r="B534" s="44"/>
      <c r="D534" s="43"/>
    </row>
    <row r="535" spans="2:4" x14ac:dyDescent="0.25">
      <c r="B535" s="44"/>
      <c r="D535" s="43"/>
    </row>
    <row r="536" spans="2:4" x14ac:dyDescent="0.25">
      <c r="B536" s="44"/>
      <c r="D536" s="43"/>
    </row>
    <row r="537" spans="2:4" x14ac:dyDescent="0.25">
      <c r="B537" s="44"/>
      <c r="D537" s="43"/>
    </row>
    <row r="538" spans="2:4" x14ac:dyDescent="0.25">
      <c r="B538" s="44"/>
      <c r="D538" s="43"/>
    </row>
    <row r="539" spans="2:4" x14ac:dyDescent="0.25">
      <c r="B539" s="44"/>
      <c r="D539" s="43"/>
    </row>
    <row r="540" spans="2:4" x14ac:dyDescent="0.25">
      <c r="B540" s="44"/>
      <c r="D540" s="43"/>
    </row>
    <row r="541" spans="2:4" x14ac:dyDescent="0.25">
      <c r="B541" s="44"/>
      <c r="D541" s="43"/>
    </row>
    <row r="542" spans="2:4" x14ac:dyDescent="0.25">
      <c r="B542" s="44"/>
      <c r="D542" s="43"/>
    </row>
    <row r="543" spans="2:4" x14ac:dyDescent="0.25">
      <c r="B543" s="44"/>
      <c r="D543" s="43"/>
    </row>
    <row r="544" spans="2:4" x14ac:dyDescent="0.25">
      <c r="B544" s="44"/>
      <c r="D544" s="43"/>
    </row>
    <row r="545" spans="2:4" x14ac:dyDescent="0.25">
      <c r="B545" s="44"/>
      <c r="D545" s="43"/>
    </row>
    <row r="546" spans="2:4" x14ac:dyDescent="0.25">
      <c r="B546" s="44"/>
      <c r="D546" s="43"/>
    </row>
    <row r="547" spans="2:4" x14ac:dyDescent="0.25">
      <c r="B547" s="44"/>
      <c r="D547" s="43"/>
    </row>
    <row r="548" spans="2:4" x14ac:dyDescent="0.25">
      <c r="B548" s="44"/>
      <c r="D548" s="43"/>
    </row>
    <row r="549" spans="2:4" x14ac:dyDescent="0.25">
      <c r="B549" s="44"/>
      <c r="D549" s="43"/>
    </row>
    <row r="550" spans="2:4" x14ac:dyDescent="0.25">
      <c r="B550" s="44"/>
      <c r="D550" s="43"/>
    </row>
    <row r="551" spans="2:4" x14ac:dyDescent="0.25">
      <c r="B551" s="44"/>
      <c r="D551" s="43"/>
    </row>
    <row r="552" spans="2:4" x14ac:dyDescent="0.25">
      <c r="B552" s="44"/>
      <c r="D552" s="43"/>
    </row>
    <row r="553" spans="2:4" x14ac:dyDescent="0.25">
      <c r="B553" s="44"/>
      <c r="D553" s="43"/>
    </row>
    <row r="554" spans="2:4" x14ac:dyDescent="0.25">
      <c r="B554" s="44"/>
      <c r="D554" s="43"/>
    </row>
    <row r="555" spans="2:4" x14ac:dyDescent="0.25">
      <c r="B555" s="44"/>
      <c r="D555" s="43"/>
    </row>
    <row r="556" spans="2:4" x14ac:dyDescent="0.25">
      <c r="B556" s="44"/>
      <c r="D556" s="43"/>
    </row>
    <row r="557" spans="2:4" x14ac:dyDescent="0.25">
      <c r="B557" s="44"/>
      <c r="D557" s="43"/>
    </row>
    <row r="558" spans="2:4" x14ac:dyDescent="0.25">
      <c r="B558" s="44"/>
      <c r="D558" s="43"/>
    </row>
    <row r="559" spans="2:4" x14ac:dyDescent="0.25">
      <c r="B559" s="44"/>
      <c r="D559" s="43"/>
    </row>
    <row r="560" spans="2:4" x14ac:dyDescent="0.25">
      <c r="B560" s="44"/>
      <c r="D560" s="43"/>
    </row>
    <row r="561" spans="2:4" x14ac:dyDescent="0.25">
      <c r="B561" s="44"/>
      <c r="D561" s="43"/>
    </row>
    <row r="562" spans="2:4" x14ac:dyDescent="0.25">
      <c r="B562" s="44"/>
      <c r="D562" s="43"/>
    </row>
    <row r="563" spans="2:4" x14ac:dyDescent="0.25">
      <c r="B563" s="44"/>
      <c r="D563" s="43"/>
    </row>
    <row r="564" spans="2:4" x14ac:dyDescent="0.25">
      <c r="B564" s="44"/>
      <c r="D564" s="43"/>
    </row>
    <row r="565" spans="2:4" x14ac:dyDescent="0.25">
      <c r="B565" s="44"/>
      <c r="D565" s="43"/>
    </row>
    <row r="566" spans="2:4" x14ac:dyDescent="0.25">
      <c r="B566" s="44"/>
      <c r="D566" s="43"/>
    </row>
    <row r="567" spans="2:4" x14ac:dyDescent="0.25">
      <c r="B567" s="44"/>
      <c r="D567" s="43"/>
    </row>
    <row r="568" spans="2:4" x14ac:dyDescent="0.25">
      <c r="B568" s="44"/>
      <c r="D568" s="43"/>
    </row>
    <row r="569" spans="2:4" x14ac:dyDescent="0.25">
      <c r="B569" s="44"/>
      <c r="D569" s="43"/>
    </row>
    <row r="570" spans="2:4" x14ac:dyDescent="0.25">
      <c r="B570" s="44"/>
      <c r="D570" s="43"/>
    </row>
    <row r="571" spans="2:4" x14ac:dyDescent="0.25">
      <c r="B571" s="44"/>
      <c r="D571" s="43"/>
    </row>
    <row r="572" spans="2:4" x14ac:dyDescent="0.25">
      <c r="B572" s="44"/>
      <c r="D572" s="43"/>
    </row>
    <row r="573" spans="2:4" x14ac:dyDescent="0.25">
      <c r="B573" s="44"/>
      <c r="D573" s="43"/>
    </row>
    <row r="574" spans="2:4" x14ac:dyDescent="0.25">
      <c r="B574" s="44"/>
      <c r="D574" s="43"/>
    </row>
    <row r="575" spans="2:4" x14ac:dyDescent="0.25">
      <c r="B575" s="44"/>
      <c r="D575" s="43"/>
    </row>
    <row r="576" spans="2:4" x14ac:dyDescent="0.25">
      <c r="B576" s="44"/>
      <c r="D576" s="43"/>
    </row>
    <row r="577" spans="2:4" x14ac:dyDescent="0.25">
      <c r="B577" s="44"/>
      <c r="D577" s="43"/>
    </row>
    <row r="578" spans="2:4" x14ac:dyDescent="0.25">
      <c r="B578" s="44"/>
      <c r="D578" s="43"/>
    </row>
    <row r="579" spans="2:4" x14ac:dyDescent="0.25">
      <c r="B579" s="44"/>
      <c r="D579" s="43"/>
    </row>
    <row r="580" spans="2:4" x14ac:dyDescent="0.25">
      <c r="B580" s="44"/>
      <c r="D580" s="43"/>
    </row>
    <row r="581" spans="2:4" x14ac:dyDescent="0.25">
      <c r="B581" s="44"/>
      <c r="D581" s="43"/>
    </row>
    <row r="582" spans="2:4" x14ac:dyDescent="0.25">
      <c r="B582" s="44"/>
      <c r="D582" s="43"/>
    </row>
    <row r="583" spans="2:4" x14ac:dyDescent="0.25">
      <c r="B583" s="44"/>
      <c r="D583" s="43"/>
    </row>
    <row r="584" spans="2:4" x14ac:dyDescent="0.25">
      <c r="B584" s="44"/>
      <c r="D584" s="43"/>
    </row>
    <row r="585" spans="2:4" x14ac:dyDescent="0.25">
      <c r="B585" s="44"/>
      <c r="D585" s="43"/>
    </row>
    <row r="586" spans="2:4" x14ac:dyDescent="0.25">
      <c r="B586" s="44"/>
      <c r="D586" s="43"/>
    </row>
    <row r="587" spans="2:4" x14ac:dyDescent="0.25">
      <c r="B587" s="44"/>
      <c r="D587" s="43"/>
    </row>
    <row r="588" spans="2:4" x14ac:dyDescent="0.25">
      <c r="B588" s="44"/>
      <c r="D588" s="43"/>
    </row>
    <row r="589" spans="2:4" x14ac:dyDescent="0.25">
      <c r="B589" s="44"/>
      <c r="D589" s="43"/>
    </row>
    <row r="590" spans="2:4" x14ac:dyDescent="0.25">
      <c r="B590" s="44"/>
      <c r="D590" s="43"/>
    </row>
    <row r="591" spans="2:4" x14ac:dyDescent="0.25">
      <c r="B591" s="44"/>
      <c r="D591" s="43"/>
    </row>
    <row r="592" spans="2:4" x14ac:dyDescent="0.25">
      <c r="B592" s="44"/>
      <c r="D592" s="43"/>
    </row>
    <row r="593" spans="2:4" x14ac:dyDescent="0.25">
      <c r="B593" s="44"/>
      <c r="D593" s="43"/>
    </row>
    <row r="594" spans="2:4" x14ac:dyDescent="0.25">
      <c r="B594" s="44"/>
      <c r="D594" s="43"/>
    </row>
    <row r="595" spans="2:4" x14ac:dyDescent="0.25">
      <c r="B595" s="44"/>
      <c r="D595" s="43"/>
    </row>
    <row r="596" spans="2:4" x14ac:dyDescent="0.25">
      <c r="B596" s="44"/>
      <c r="D596" s="43"/>
    </row>
    <row r="597" spans="2:4" x14ac:dyDescent="0.25">
      <c r="B597" s="44"/>
      <c r="D597" s="43"/>
    </row>
    <row r="598" spans="2:4" x14ac:dyDescent="0.25">
      <c r="B598" s="44"/>
      <c r="D598" s="43"/>
    </row>
    <row r="599" spans="2:4" x14ac:dyDescent="0.25">
      <c r="B599" s="44"/>
      <c r="D599" s="43"/>
    </row>
    <row r="600" spans="2:4" x14ac:dyDescent="0.25">
      <c r="B600" s="44"/>
      <c r="D600" s="43"/>
    </row>
    <row r="601" spans="2:4" x14ac:dyDescent="0.25">
      <c r="B601" s="44"/>
      <c r="D601" s="43"/>
    </row>
    <row r="602" spans="2:4" x14ac:dyDescent="0.25">
      <c r="B602" s="44"/>
      <c r="D602" s="43"/>
    </row>
    <row r="603" spans="2:4" x14ac:dyDescent="0.25">
      <c r="B603" s="44"/>
      <c r="D603" s="43"/>
    </row>
    <row r="604" spans="2:4" x14ac:dyDescent="0.25">
      <c r="B604" s="44"/>
      <c r="D604" s="43"/>
    </row>
    <row r="605" spans="2:4" x14ac:dyDescent="0.25">
      <c r="B605" s="44"/>
      <c r="D605" s="43"/>
    </row>
    <row r="606" spans="2:4" x14ac:dyDescent="0.25">
      <c r="B606" s="44"/>
      <c r="D606" s="43"/>
    </row>
    <row r="607" spans="2:4" x14ac:dyDescent="0.25">
      <c r="B607" s="44"/>
      <c r="D607" s="43"/>
    </row>
    <row r="608" spans="2:4" x14ac:dyDescent="0.25">
      <c r="B608" s="44"/>
      <c r="D608" s="43"/>
    </row>
    <row r="609" spans="2:4" x14ac:dyDescent="0.25">
      <c r="B609" s="44"/>
      <c r="D609" s="43"/>
    </row>
    <row r="610" spans="2:4" x14ac:dyDescent="0.25">
      <c r="B610" s="44"/>
      <c r="D610" s="43"/>
    </row>
    <row r="611" spans="2:4" x14ac:dyDescent="0.25">
      <c r="B611" s="44"/>
      <c r="D611" s="43"/>
    </row>
    <row r="612" spans="2:4" x14ac:dyDescent="0.25">
      <c r="B612" s="44"/>
      <c r="D612" s="43"/>
    </row>
    <row r="613" spans="2:4" x14ac:dyDescent="0.25">
      <c r="B613" s="44"/>
      <c r="D613" s="43"/>
    </row>
    <row r="614" spans="2:4" x14ac:dyDescent="0.25">
      <c r="B614" s="44"/>
      <c r="D614" s="43"/>
    </row>
    <row r="615" spans="2:4" x14ac:dyDescent="0.25">
      <c r="B615" s="44"/>
      <c r="D615" s="43"/>
    </row>
    <row r="616" spans="2:4" x14ac:dyDescent="0.25">
      <c r="B616" s="44"/>
      <c r="D616" s="43"/>
    </row>
    <row r="617" spans="2:4" x14ac:dyDescent="0.25">
      <c r="B617" s="44"/>
      <c r="D617" s="43"/>
    </row>
    <row r="618" spans="2:4" x14ac:dyDescent="0.25">
      <c r="B618" s="44"/>
      <c r="D618" s="43"/>
    </row>
    <row r="619" spans="2:4" x14ac:dyDescent="0.25">
      <c r="B619" s="44"/>
      <c r="D619" s="43"/>
    </row>
    <row r="620" spans="2:4" x14ac:dyDescent="0.25">
      <c r="B620" s="44"/>
      <c r="D620" s="43"/>
    </row>
    <row r="621" spans="2:4" x14ac:dyDescent="0.25">
      <c r="B621" s="44"/>
      <c r="D621" s="43"/>
    </row>
    <row r="622" spans="2:4" x14ac:dyDescent="0.25">
      <c r="B622" s="44"/>
      <c r="D622" s="43"/>
    </row>
    <row r="623" spans="2:4" x14ac:dyDescent="0.25">
      <c r="B623" s="44"/>
      <c r="D623" s="43"/>
    </row>
    <row r="624" spans="2:4" x14ac:dyDescent="0.25">
      <c r="B624" s="44"/>
      <c r="D624" s="43"/>
    </row>
    <row r="625" spans="2:4" x14ac:dyDescent="0.25">
      <c r="B625" s="44"/>
      <c r="D625" s="43"/>
    </row>
    <row r="626" spans="2:4" x14ac:dyDescent="0.25">
      <c r="B626" s="44"/>
      <c r="D626" s="43"/>
    </row>
    <row r="627" spans="2:4" x14ac:dyDescent="0.25">
      <c r="B627" s="44"/>
      <c r="D627" s="43"/>
    </row>
    <row r="628" spans="2:4" x14ac:dyDescent="0.25">
      <c r="B628" s="44"/>
      <c r="D628" s="43"/>
    </row>
    <row r="629" spans="2:4" x14ac:dyDescent="0.25">
      <c r="B629" s="44"/>
      <c r="D629" s="43"/>
    </row>
    <row r="630" spans="2:4" x14ac:dyDescent="0.25">
      <c r="B630" s="44"/>
      <c r="D630" s="43"/>
    </row>
    <row r="631" spans="2:4" x14ac:dyDescent="0.25">
      <c r="B631" s="44"/>
      <c r="D631" s="43"/>
    </row>
    <row r="632" spans="2:4" x14ac:dyDescent="0.25">
      <c r="B632" s="44"/>
      <c r="D632" s="43"/>
    </row>
    <row r="633" spans="2:4" x14ac:dyDescent="0.25">
      <c r="B633" s="44"/>
      <c r="D633" s="43"/>
    </row>
    <row r="634" spans="2:4" x14ac:dyDescent="0.25">
      <c r="B634" s="44"/>
      <c r="D634" s="43"/>
    </row>
    <row r="635" spans="2:4" x14ac:dyDescent="0.25">
      <c r="B635" s="44"/>
      <c r="D635" s="43"/>
    </row>
    <row r="636" spans="2:4" x14ac:dyDescent="0.25">
      <c r="B636" s="44"/>
      <c r="D636" s="43"/>
    </row>
    <row r="637" spans="2:4" x14ac:dyDescent="0.25">
      <c r="B637" s="44"/>
      <c r="D637" s="43"/>
    </row>
    <row r="638" spans="2:4" x14ac:dyDescent="0.25">
      <c r="B638" s="44"/>
      <c r="D638" s="43"/>
    </row>
    <row r="639" spans="2:4" x14ac:dyDescent="0.25">
      <c r="B639" s="44"/>
      <c r="D639" s="43"/>
    </row>
    <row r="640" spans="2:4" x14ac:dyDescent="0.25">
      <c r="B640" s="44"/>
      <c r="D640" s="43"/>
    </row>
    <row r="641" spans="2:4" x14ac:dyDescent="0.25">
      <c r="B641" s="44"/>
      <c r="D641" s="43"/>
    </row>
    <row r="642" spans="2:4" x14ac:dyDescent="0.25">
      <c r="B642" s="44"/>
      <c r="D642" s="43"/>
    </row>
    <row r="643" spans="2:4" x14ac:dyDescent="0.25">
      <c r="B643" s="44"/>
      <c r="D643" s="43"/>
    </row>
    <row r="644" spans="2:4" x14ac:dyDescent="0.25">
      <c r="B644" s="44"/>
      <c r="D644" s="43"/>
    </row>
    <row r="645" spans="2:4" x14ac:dyDescent="0.25">
      <c r="B645" s="44"/>
      <c r="D645" s="43"/>
    </row>
    <row r="646" spans="2:4" x14ac:dyDescent="0.25">
      <c r="B646" s="44"/>
      <c r="D646" s="43"/>
    </row>
    <row r="647" spans="2:4" x14ac:dyDescent="0.25">
      <c r="B647" s="44"/>
      <c r="D647" s="43"/>
    </row>
    <row r="648" spans="2:4" x14ac:dyDescent="0.25">
      <c r="B648" s="44"/>
      <c r="D648" s="43"/>
    </row>
    <row r="649" spans="2:4" x14ac:dyDescent="0.25">
      <c r="B649" s="44"/>
      <c r="D649" s="43"/>
    </row>
    <row r="650" spans="2:4" x14ac:dyDescent="0.25">
      <c r="B650" s="44"/>
      <c r="D650" s="43"/>
    </row>
    <row r="651" spans="2:4" x14ac:dyDescent="0.25">
      <c r="B651" s="44"/>
      <c r="D651" s="43"/>
    </row>
    <row r="652" spans="2:4" x14ac:dyDescent="0.25">
      <c r="B652" s="44"/>
      <c r="D652" s="43"/>
    </row>
    <row r="653" spans="2:4" x14ac:dyDescent="0.25">
      <c r="B653" s="44"/>
      <c r="D653" s="43"/>
    </row>
    <row r="654" spans="2:4" x14ac:dyDescent="0.25">
      <c r="B654" s="44"/>
      <c r="D654" s="43"/>
    </row>
    <row r="655" spans="2:4" x14ac:dyDescent="0.25">
      <c r="B655" s="44"/>
      <c r="D655" s="43"/>
    </row>
    <row r="656" spans="2:4" x14ac:dyDescent="0.25">
      <c r="B656" s="44"/>
      <c r="D656" s="43"/>
    </row>
    <row r="657" spans="2:4" x14ac:dyDescent="0.25">
      <c r="B657" s="44"/>
      <c r="D657" s="43"/>
    </row>
    <row r="658" spans="2:4" x14ac:dyDescent="0.25">
      <c r="B658" s="44"/>
      <c r="D658" s="43"/>
    </row>
    <row r="659" spans="2:4" x14ac:dyDescent="0.25">
      <c r="B659" s="44"/>
      <c r="D659" s="43"/>
    </row>
    <row r="660" spans="2:4" x14ac:dyDescent="0.25">
      <c r="B660" s="44"/>
      <c r="D660" s="43"/>
    </row>
    <row r="661" spans="2:4" x14ac:dyDescent="0.25">
      <c r="B661" s="44"/>
      <c r="D661" s="43"/>
    </row>
    <row r="662" spans="2:4" x14ac:dyDescent="0.25">
      <c r="B662" s="44"/>
      <c r="D662" s="43"/>
    </row>
    <row r="663" spans="2:4" x14ac:dyDescent="0.25">
      <c r="B663" s="44"/>
      <c r="D663" s="43"/>
    </row>
    <row r="664" spans="2:4" x14ac:dyDescent="0.25">
      <c r="B664" s="44"/>
      <c r="D664" s="43"/>
    </row>
    <row r="665" spans="2:4" x14ac:dyDescent="0.25">
      <c r="B665" s="44"/>
      <c r="D665" s="43"/>
    </row>
    <row r="666" spans="2:4" x14ac:dyDescent="0.25">
      <c r="B666" s="44"/>
      <c r="D666" s="43"/>
    </row>
    <row r="667" spans="2:4" x14ac:dyDescent="0.25">
      <c r="B667" s="44"/>
      <c r="D667" s="43"/>
    </row>
    <row r="668" spans="2:4" x14ac:dyDescent="0.25">
      <c r="B668" s="44"/>
      <c r="D668" s="43"/>
    </row>
    <row r="669" spans="2:4" x14ac:dyDescent="0.25">
      <c r="B669" s="44"/>
      <c r="D669" s="43"/>
    </row>
    <row r="670" spans="2:4" x14ac:dyDescent="0.25">
      <c r="B670" s="44"/>
      <c r="D670" s="43"/>
    </row>
    <row r="671" spans="2:4" x14ac:dyDescent="0.25">
      <c r="B671" s="44"/>
      <c r="D671" s="43"/>
    </row>
    <row r="672" spans="2:4" x14ac:dyDescent="0.25">
      <c r="B672" s="44"/>
      <c r="D672" s="43"/>
    </row>
    <row r="673" spans="2:4" x14ac:dyDescent="0.25">
      <c r="B673" s="44"/>
      <c r="D673" s="43"/>
    </row>
    <row r="674" spans="2:4" x14ac:dyDescent="0.25">
      <c r="B674" s="44"/>
      <c r="D674" s="43"/>
    </row>
    <row r="675" spans="2:4" x14ac:dyDescent="0.25">
      <c r="B675" s="44"/>
      <c r="D675" s="43"/>
    </row>
    <row r="676" spans="2:4" x14ac:dyDescent="0.25">
      <c r="B676" s="44"/>
      <c r="D676" s="43"/>
    </row>
    <row r="677" spans="2:4" x14ac:dyDescent="0.25">
      <c r="B677" s="44"/>
      <c r="D677" s="43"/>
    </row>
    <row r="678" spans="2:4" x14ac:dyDescent="0.25">
      <c r="B678" s="44"/>
      <c r="D678" s="43"/>
    </row>
    <row r="679" spans="2:4" x14ac:dyDescent="0.25">
      <c r="B679" s="44"/>
      <c r="D679" s="43"/>
    </row>
    <row r="680" spans="2:4" x14ac:dyDescent="0.25">
      <c r="B680" s="44"/>
      <c r="D680" s="43"/>
    </row>
    <row r="681" spans="2:4" x14ac:dyDescent="0.25">
      <c r="B681" s="44"/>
      <c r="D681" s="43"/>
    </row>
    <row r="682" spans="2:4" x14ac:dyDescent="0.25">
      <c r="B682" s="44"/>
      <c r="D682" s="43"/>
    </row>
    <row r="683" spans="2:4" x14ac:dyDescent="0.25">
      <c r="B683" s="44"/>
      <c r="D683" s="43"/>
    </row>
    <row r="684" spans="2:4" x14ac:dyDescent="0.25">
      <c r="B684" s="44"/>
      <c r="D684" s="43"/>
    </row>
    <row r="685" spans="2:4" x14ac:dyDescent="0.25">
      <c r="B685" s="44"/>
      <c r="D685" s="43"/>
    </row>
    <row r="686" spans="2:4" x14ac:dyDescent="0.25">
      <c r="B686" s="44"/>
      <c r="D686" s="43"/>
    </row>
    <row r="687" spans="2:4" x14ac:dyDescent="0.25">
      <c r="B687" s="44"/>
      <c r="D687" s="43"/>
    </row>
    <row r="688" spans="2:4" x14ac:dyDescent="0.25">
      <c r="B688" s="44"/>
      <c r="D688" s="43"/>
    </row>
    <row r="689" spans="2:4" x14ac:dyDescent="0.25">
      <c r="B689" s="44"/>
      <c r="D689" s="43"/>
    </row>
    <row r="690" spans="2:4" x14ac:dyDescent="0.25">
      <c r="B690" s="44"/>
      <c r="D690" s="43"/>
    </row>
    <row r="691" spans="2:4" x14ac:dyDescent="0.25">
      <c r="B691" s="44"/>
      <c r="D691" s="43"/>
    </row>
    <row r="692" spans="2:4" x14ac:dyDescent="0.25">
      <c r="B692" s="44"/>
      <c r="D692" s="43"/>
    </row>
    <row r="693" spans="2:4" x14ac:dyDescent="0.25">
      <c r="B693" s="44"/>
      <c r="D693" s="43"/>
    </row>
    <row r="694" spans="2:4" x14ac:dyDescent="0.25">
      <c r="B694" s="44"/>
      <c r="D694" s="43"/>
    </row>
    <row r="695" spans="2:4" x14ac:dyDescent="0.25">
      <c r="B695" s="44"/>
      <c r="D695" s="43"/>
    </row>
    <row r="696" spans="2:4" x14ac:dyDescent="0.25">
      <c r="B696" s="44"/>
      <c r="D696" s="43"/>
    </row>
    <row r="697" spans="2:4" x14ac:dyDescent="0.25">
      <c r="B697" s="44"/>
      <c r="D697" s="43"/>
    </row>
    <row r="698" spans="2:4" x14ac:dyDescent="0.25">
      <c r="B698" s="44"/>
      <c r="D698" s="43"/>
    </row>
    <row r="699" spans="2:4" x14ac:dyDescent="0.25">
      <c r="B699" s="44"/>
      <c r="D699" s="43"/>
    </row>
    <row r="700" spans="2:4" x14ac:dyDescent="0.25">
      <c r="B700" s="44"/>
      <c r="D700" s="43"/>
    </row>
    <row r="701" spans="2:4" x14ac:dyDescent="0.25">
      <c r="B701" s="44"/>
      <c r="D701" s="43"/>
    </row>
    <row r="702" spans="2:4" x14ac:dyDescent="0.25">
      <c r="B702" s="44"/>
      <c r="D702" s="43"/>
    </row>
    <row r="703" spans="2:4" x14ac:dyDescent="0.25">
      <c r="B703" s="44"/>
      <c r="D703" s="43"/>
    </row>
    <row r="704" spans="2:4" x14ac:dyDescent="0.25">
      <c r="B704" s="44"/>
      <c r="D704" s="43"/>
    </row>
    <row r="705" spans="2:4" x14ac:dyDescent="0.25">
      <c r="B705" s="44"/>
      <c r="D705" s="43"/>
    </row>
    <row r="706" spans="2:4" x14ac:dyDescent="0.25">
      <c r="B706" s="44"/>
      <c r="D706" s="43"/>
    </row>
    <row r="707" spans="2:4" x14ac:dyDescent="0.25">
      <c r="B707" s="44"/>
      <c r="D707" s="43"/>
    </row>
    <row r="708" spans="2:4" x14ac:dyDescent="0.25">
      <c r="B708" s="44"/>
      <c r="D708" s="43"/>
    </row>
    <row r="709" spans="2:4" x14ac:dyDescent="0.25">
      <c r="B709" s="44"/>
      <c r="D709" s="43"/>
    </row>
    <row r="710" spans="2:4" x14ac:dyDescent="0.25">
      <c r="B710" s="44"/>
      <c r="D710" s="43"/>
    </row>
    <row r="711" spans="2:4" x14ac:dyDescent="0.25">
      <c r="B711" s="44"/>
      <c r="D711" s="43"/>
    </row>
    <row r="712" spans="2:4" x14ac:dyDescent="0.25">
      <c r="B712" s="44"/>
      <c r="D712" s="43"/>
    </row>
    <row r="713" spans="2:4" x14ac:dyDescent="0.25">
      <c r="B713" s="44"/>
      <c r="D713" s="43"/>
    </row>
    <row r="714" spans="2:4" x14ac:dyDescent="0.25">
      <c r="B714" s="44"/>
      <c r="D714" s="43"/>
    </row>
    <row r="715" spans="2:4" x14ac:dyDescent="0.25">
      <c r="B715" s="44"/>
      <c r="D715" s="43"/>
    </row>
    <row r="716" spans="2:4" x14ac:dyDescent="0.25">
      <c r="B716" s="44"/>
      <c r="D716" s="43"/>
    </row>
    <row r="717" spans="2:4" x14ac:dyDescent="0.25">
      <c r="B717" s="44"/>
      <c r="D717" s="43"/>
    </row>
    <row r="718" spans="2:4" x14ac:dyDescent="0.25">
      <c r="B718" s="44"/>
      <c r="D718" s="43"/>
    </row>
    <row r="719" spans="2:4" x14ac:dyDescent="0.25">
      <c r="B719" s="44"/>
      <c r="D719" s="43"/>
    </row>
    <row r="720" spans="2:4" x14ac:dyDescent="0.25">
      <c r="B720" s="44"/>
      <c r="D720" s="43"/>
    </row>
    <row r="721" spans="2:4" x14ac:dyDescent="0.25">
      <c r="B721" s="44"/>
      <c r="D721" s="43"/>
    </row>
    <row r="722" spans="2:4" x14ac:dyDescent="0.25">
      <c r="B722" s="44"/>
      <c r="D722" s="43"/>
    </row>
    <row r="723" spans="2:4" x14ac:dyDescent="0.25">
      <c r="B723" s="44"/>
      <c r="D723" s="43"/>
    </row>
    <row r="724" spans="2:4" x14ac:dyDescent="0.25">
      <c r="B724" s="44"/>
      <c r="D724" s="43"/>
    </row>
    <row r="725" spans="2:4" x14ac:dyDescent="0.25">
      <c r="B725" s="44"/>
      <c r="D725" s="43"/>
    </row>
    <row r="726" spans="2:4" x14ac:dyDescent="0.25">
      <c r="B726" s="44"/>
      <c r="D726" s="43"/>
    </row>
    <row r="727" spans="2:4" x14ac:dyDescent="0.25">
      <c r="B727" s="44"/>
      <c r="D727" s="43"/>
    </row>
    <row r="728" spans="2:4" x14ac:dyDescent="0.25">
      <c r="B728" s="44"/>
      <c r="D728" s="43"/>
    </row>
    <row r="729" spans="2:4" x14ac:dyDescent="0.25">
      <c r="B729" s="44"/>
      <c r="D729" s="43"/>
    </row>
    <row r="730" spans="2:4" x14ac:dyDescent="0.25">
      <c r="B730" s="44"/>
      <c r="D730" s="43"/>
    </row>
    <row r="731" spans="2:4" x14ac:dyDescent="0.25">
      <c r="B731" s="44"/>
      <c r="D731" s="43"/>
    </row>
    <row r="732" spans="2:4" x14ac:dyDescent="0.25">
      <c r="B732" s="44"/>
      <c r="D732" s="43"/>
    </row>
    <row r="733" spans="2:4" x14ac:dyDescent="0.25">
      <c r="B733" s="44"/>
      <c r="D733" s="43"/>
    </row>
    <row r="734" spans="2:4" x14ac:dyDescent="0.25">
      <c r="B734" s="44"/>
      <c r="D734" s="43"/>
    </row>
    <row r="735" spans="2:4" x14ac:dyDescent="0.25">
      <c r="B735" s="44"/>
      <c r="D735" s="43"/>
    </row>
    <row r="736" spans="2:4" x14ac:dyDescent="0.25">
      <c r="B736" s="44"/>
      <c r="D736" s="43"/>
    </row>
    <row r="737" spans="2:4" x14ac:dyDescent="0.25">
      <c r="B737" s="44"/>
      <c r="D737" s="43"/>
    </row>
    <row r="738" spans="2:4" x14ac:dyDescent="0.25">
      <c r="B738" s="44"/>
      <c r="D738" s="43"/>
    </row>
    <row r="739" spans="2:4" x14ac:dyDescent="0.25">
      <c r="B739" s="44"/>
      <c r="D739" s="43"/>
    </row>
    <row r="740" spans="2:4" x14ac:dyDescent="0.25">
      <c r="B740" s="44"/>
      <c r="D740" s="43"/>
    </row>
    <row r="741" spans="2:4" x14ac:dyDescent="0.25">
      <c r="B741" s="44"/>
      <c r="D741" s="43"/>
    </row>
    <row r="742" spans="2:4" x14ac:dyDescent="0.25">
      <c r="B742" s="44"/>
      <c r="D742" s="43"/>
    </row>
    <row r="743" spans="2:4" x14ac:dyDescent="0.25">
      <c r="B743" s="44"/>
      <c r="D743" s="43"/>
    </row>
    <row r="744" spans="2:4" x14ac:dyDescent="0.25">
      <c r="B744" s="44"/>
      <c r="D744" s="43"/>
    </row>
    <row r="745" spans="2:4" x14ac:dyDescent="0.25">
      <c r="B745" s="44"/>
      <c r="D745" s="43"/>
    </row>
    <row r="746" spans="2:4" x14ac:dyDescent="0.25">
      <c r="B746" s="44"/>
      <c r="D746" s="43"/>
    </row>
    <row r="747" spans="2:4" x14ac:dyDescent="0.25">
      <c r="B747" s="44"/>
      <c r="D747" s="43"/>
    </row>
    <row r="748" spans="2:4" x14ac:dyDescent="0.25">
      <c r="B748" s="44"/>
      <c r="D748" s="43"/>
    </row>
    <row r="749" spans="2:4" x14ac:dyDescent="0.25">
      <c r="B749" s="44"/>
      <c r="D749" s="43"/>
    </row>
    <row r="750" spans="2:4" x14ac:dyDescent="0.25">
      <c r="B750" s="44"/>
      <c r="D750" s="43"/>
    </row>
    <row r="751" spans="2:4" x14ac:dyDescent="0.25">
      <c r="B751" s="44"/>
      <c r="D751" s="43"/>
    </row>
    <row r="752" spans="2:4" x14ac:dyDescent="0.25">
      <c r="B752" s="44"/>
      <c r="D752" s="43"/>
    </row>
    <row r="753" spans="2:4" x14ac:dyDescent="0.25">
      <c r="B753" s="44"/>
      <c r="D753" s="43"/>
    </row>
    <row r="754" spans="2:4" x14ac:dyDescent="0.25">
      <c r="B754" s="44"/>
      <c r="D754" s="43"/>
    </row>
    <row r="755" spans="2:4" x14ac:dyDescent="0.25">
      <c r="B755" s="44"/>
      <c r="D755" s="43"/>
    </row>
    <row r="756" spans="2:4" x14ac:dyDescent="0.25">
      <c r="B756" s="44"/>
      <c r="D756" s="43"/>
    </row>
    <row r="757" spans="2:4" x14ac:dyDescent="0.25">
      <c r="B757" s="44"/>
      <c r="D757" s="43"/>
    </row>
    <row r="758" spans="2:4" x14ac:dyDescent="0.25">
      <c r="B758" s="44"/>
      <c r="D758" s="43"/>
    </row>
    <row r="759" spans="2:4" x14ac:dyDescent="0.25">
      <c r="B759" s="44"/>
      <c r="D759" s="43"/>
    </row>
    <row r="760" spans="2:4" x14ac:dyDescent="0.25">
      <c r="B760" s="44"/>
      <c r="D760" s="43"/>
    </row>
    <row r="761" spans="2:4" x14ac:dyDescent="0.25">
      <c r="B761" s="44"/>
      <c r="D761" s="43"/>
    </row>
    <row r="762" spans="2:4" x14ac:dyDescent="0.25">
      <c r="B762" s="44"/>
      <c r="D762" s="43"/>
    </row>
    <row r="763" spans="2:4" x14ac:dyDescent="0.25">
      <c r="B763" s="44"/>
      <c r="D763" s="43"/>
    </row>
    <row r="764" spans="2:4" x14ac:dyDescent="0.25">
      <c r="B764" s="44"/>
      <c r="D764" s="43"/>
    </row>
    <row r="765" spans="2:4" x14ac:dyDescent="0.25">
      <c r="B765" s="44"/>
      <c r="D765" s="43"/>
    </row>
    <row r="766" spans="2:4" x14ac:dyDescent="0.25">
      <c r="B766" s="44"/>
      <c r="D766" s="43"/>
    </row>
    <row r="767" spans="2:4" x14ac:dyDescent="0.25">
      <c r="B767" s="44"/>
      <c r="D767" s="43"/>
    </row>
    <row r="768" spans="2:4" x14ac:dyDescent="0.25">
      <c r="B768" s="44"/>
      <c r="D768" s="43"/>
    </row>
    <row r="769" spans="2:4" x14ac:dyDescent="0.25">
      <c r="B769" s="44"/>
      <c r="D769" s="43"/>
    </row>
    <row r="770" spans="2:4" x14ac:dyDescent="0.25">
      <c r="B770" s="44"/>
      <c r="D770" s="43"/>
    </row>
    <row r="771" spans="2:4" x14ac:dyDescent="0.25">
      <c r="B771" s="44"/>
      <c r="D771" s="43"/>
    </row>
    <row r="772" spans="2:4" x14ac:dyDescent="0.25">
      <c r="B772" s="44"/>
      <c r="D772" s="43"/>
    </row>
    <row r="773" spans="2:4" x14ac:dyDescent="0.25">
      <c r="B773" s="44"/>
      <c r="D773" s="43"/>
    </row>
    <row r="774" spans="2:4" x14ac:dyDescent="0.25">
      <c r="B774" s="44"/>
      <c r="D774" s="43"/>
    </row>
    <row r="775" spans="2:4" x14ac:dyDescent="0.25">
      <c r="B775" s="44"/>
      <c r="D775" s="43"/>
    </row>
    <row r="776" spans="2:4" x14ac:dyDescent="0.25">
      <c r="B776" s="44"/>
      <c r="D776" s="43"/>
    </row>
    <row r="777" spans="2:4" x14ac:dyDescent="0.25">
      <c r="B777" s="44"/>
      <c r="D777" s="43"/>
    </row>
    <row r="778" spans="2:4" x14ac:dyDescent="0.25">
      <c r="B778" s="44"/>
      <c r="D778" s="43"/>
    </row>
    <row r="779" spans="2:4" x14ac:dyDescent="0.25">
      <c r="B779" s="44"/>
      <c r="D779" s="43"/>
    </row>
    <row r="780" spans="2:4" x14ac:dyDescent="0.25">
      <c r="B780" s="44"/>
      <c r="D780" s="43"/>
    </row>
    <row r="781" spans="2:4" x14ac:dyDescent="0.25">
      <c r="B781" s="44"/>
      <c r="D781" s="43"/>
    </row>
    <row r="782" spans="2:4" x14ac:dyDescent="0.25">
      <c r="B782" s="44"/>
      <c r="D782" s="43"/>
    </row>
    <row r="783" spans="2:4" x14ac:dyDescent="0.25">
      <c r="B783" s="44"/>
      <c r="D783" s="43"/>
    </row>
    <row r="784" spans="2:4" x14ac:dyDescent="0.25">
      <c r="B784" s="44"/>
      <c r="D784" s="43"/>
    </row>
    <row r="785" spans="2:4" x14ac:dyDescent="0.25">
      <c r="B785" s="44"/>
      <c r="D785" s="43"/>
    </row>
    <row r="786" spans="2:4" x14ac:dyDescent="0.25">
      <c r="B786" s="44"/>
      <c r="D786" s="43"/>
    </row>
    <row r="787" spans="2:4" x14ac:dyDescent="0.25">
      <c r="B787" s="44"/>
      <c r="D787" s="43"/>
    </row>
    <row r="788" spans="2:4" x14ac:dyDescent="0.25">
      <c r="B788" s="44"/>
      <c r="D788" s="43"/>
    </row>
    <row r="789" spans="2:4" x14ac:dyDescent="0.25">
      <c r="B789" s="44"/>
      <c r="D789" s="43"/>
    </row>
    <row r="790" spans="2:4" x14ac:dyDescent="0.25">
      <c r="B790" s="44"/>
      <c r="D790" s="43"/>
    </row>
    <row r="791" spans="2:4" x14ac:dyDescent="0.25">
      <c r="B791" s="44"/>
      <c r="D791" s="43"/>
    </row>
    <row r="792" spans="2:4" x14ac:dyDescent="0.25">
      <c r="B792" s="44"/>
      <c r="D792" s="43"/>
    </row>
    <row r="793" spans="2:4" x14ac:dyDescent="0.25">
      <c r="B793" s="44"/>
      <c r="D793" s="43"/>
    </row>
    <row r="794" spans="2:4" x14ac:dyDescent="0.25">
      <c r="B794" s="44"/>
      <c r="D794" s="43"/>
    </row>
    <row r="795" spans="2:4" x14ac:dyDescent="0.25">
      <c r="B795" s="44"/>
      <c r="D795" s="43"/>
    </row>
    <row r="796" spans="2:4" x14ac:dyDescent="0.25">
      <c r="B796" s="44"/>
      <c r="D796" s="43"/>
    </row>
    <row r="797" spans="2:4" x14ac:dyDescent="0.25">
      <c r="B797" s="44"/>
      <c r="D797" s="43"/>
    </row>
    <row r="798" spans="2:4" x14ac:dyDescent="0.25">
      <c r="B798" s="44"/>
      <c r="D798" s="43"/>
    </row>
    <row r="799" spans="2:4" x14ac:dyDescent="0.25">
      <c r="B799" s="44"/>
      <c r="D799" s="43"/>
    </row>
    <row r="800" spans="2:4" x14ac:dyDescent="0.25">
      <c r="B800" s="44"/>
      <c r="D800" s="43"/>
    </row>
    <row r="801" spans="2:4" x14ac:dyDescent="0.25">
      <c r="B801" s="44"/>
      <c r="D801" s="43"/>
    </row>
    <row r="802" spans="2:4" x14ac:dyDescent="0.25">
      <c r="B802" s="44"/>
      <c r="D802" s="43"/>
    </row>
    <row r="803" spans="2:4" x14ac:dyDescent="0.25">
      <c r="B803" s="44"/>
      <c r="D803" s="43"/>
    </row>
    <row r="804" spans="2:4" x14ac:dyDescent="0.25">
      <c r="B804" s="44"/>
      <c r="D804" s="43"/>
    </row>
    <row r="805" spans="2:4" x14ac:dyDescent="0.25">
      <c r="B805" s="44"/>
      <c r="D805" s="43"/>
    </row>
    <row r="806" spans="2:4" x14ac:dyDescent="0.25">
      <c r="B806" s="44"/>
      <c r="D806" s="43"/>
    </row>
    <row r="807" spans="2:4" x14ac:dyDescent="0.25">
      <c r="B807" s="44"/>
      <c r="D807" s="43"/>
    </row>
    <row r="808" spans="2:4" x14ac:dyDescent="0.25">
      <c r="B808" s="44"/>
      <c r="D808" s="43"/>
    </row>
    <row r="809" spans="2:4" x14ac:dyDescent="0.25">
      <c r="B809" s="44"/>
      <c r="D809" s="43"/>
    </row>
    <row r="810" spans="2:4" x14ac:dyDescent="0.25">
      <c r="B810" s="44"/>
      <c r="D810" s="43"/>
    </row>
    <row r="811" spans="2:4" x14ac:dyDescent="0.25">
      <c r="B811" s="44"/>
      <c r="D811" s="43"/>
    </row>
    <row r="812" spans="2:4" x14ac:dyDescent="0.25">
      <c r="B812" s="44"/>
      <c r="D812" s="43"/>
    </row>
    <row r="813" spans="2:4" x14ac:dyDescent="0.25">
      <c r="B813" s="44"/>
      <c r="D813" s="43"/>
    </row>
    <row r="814" spans="2:4" x14ac:dyDescent="0.25">
      <c r="B814" s="44"/>
      <c r="D814" s="43"/>
    </row>
    <row r="815" spans="2:4" x14ac:dyDescent="0.25">
      <c r="B815" s="44"/>
      <c r="D815" s="43"/>
    </row>
    <row r="816" spans="2:4" x14ac:dyDescent="0.25">
      <c r="B816" s="44"/>
      <c r="D816" s="43"/>
    </row>
    <row r="817" spans="2:4" x14ac:dyDescent="0.25">
      <c r="B817" s="44"/>
      <c r="D817" s="43"/>
    </row>
    <row r="818" spans="2:4" x14ac:dyDescent="0.25">
      <c r="B818" s="44"/>
      <c r="D818" s="43"/>
    </row>
    <row r="819" spans="2:4" x14ac:dyDescent="0.25">
      <c r="B819" s="44"/>
      <c r="D819" s="43"/>
    </row>
    <row r="820" spans="2:4" x14ac:dyDescent="0.25">
      <c r="B820" s="44"/>
      <c r="D820" s="43"/>
    </row>
    <row r="821" spans="2:4" x14ac:dyDescent="0.25">
      <c r="B821" s="44"/>
      <c r="D821" s="43"/>
    </row>
    <row r="822" spans="2:4" x14ac:dyDescent="0.25">
      <c r="B822" s="44"/>
      <c r="D822" s="43"/>
    </row>
    <row r="823" spans="2:4" x14ac:dyDescent="0.25">
      <c r="B823" s="44"/>
      <c r="D823" s="43"/>
    </row>
    <row r="824" spans="2:4" x14ac:dyDescent="0.25">
      <c r="B824" s="44"/>
      <c r="D824" s="43"/>
    </row>
    <row r="825" spans="2:4" x14ac:dyDescent="0.25">
      <c r="B825" s="44"/>
      <c r="D825" s="43"/>
    </row>
    <row r="826" spans="2:4" x14ac:dyDescent="0.25">
      <c r="B826" s="44"/>
      <c r="D826" s="43"/>
    </row>
    <row r="827" spans="2:4" x14ac:dyDescent="0.25">
      <c r="B827" s="44"/>
      <c r="D827" s="43"/>
    </row>
    <row r="828" spans="2:4" x14ac:dyDescent="0.25">
      <c r="B828" s="44"/>
      <c r="D828" s="43"/>
    </row>
    <row r="829" spans="2:4" x14ac:dyDescent="0.25">
      <c r="B829" s="44"/>
      <c r="D829" s="43"/>
    </row>
    <row r="830" spans="2:4" x14ac:dyDescent="0.25">
      <c r="B830" s="44"/>
      <c r="D830" s="43"/>
    </row>
    <row r="831" spans="2:4" x14ac:dyDescent="0.25">
      <c r="B831" s="44"/>
      <c r="D831" s="43"/>
    </row>
    <row r="832" spans="2:4" x14ac:dyDescent="0.25">
      <c r="B832" s="44"/>
      <c r="D832" s="43"/>
    </row>
    <row r="833" spans="2:4" x14ac:dyDescent="0.25">
      <c r="B833" s="44"/>
      <c r="D833" s="43"/>
    </row>
    <row r="834" spans="2:4" x14ac:dyDescent="0.25">
      <c r="B834" s="44"/>
      <c r="D834" s="43"/>
    </row>
    <row r="835" spans="2:4" x14ac:dyDescent="0.25">
      <c r="B835" s="44"/>
      <c r="D835" s="43"/>
    </row>
    <row r="836" spans="2:4" x14ac:dyDescent="0.25">
      <c r="B836" s="44"/>
      <c r="D836" s="43"/>
    </row>
    <row r="837" spans="2:4" x14ac:dyDescent="0.25">
      <c r="B837" s="44"/>
      <c r="D837" s="43"/>
    </row>
    <row r="838" spans="2:4" x14ac:dyDescent="0.25">
      <c r="B838" s="44"/>
      <c r="D838" s="43"/>
    </row>
    <row r="839" spans="2:4" x14ac:dyDescent="0.25">
      <c r="B839" s="44"/>
      <c r="D839" s="43"/>
    </row>
    <row r="840" spans="2:4" x14ac:dyDescent="0.25">
      <c r="B840" s="44"/>
      <c r="D840" s="43"/>
    </row>
    <row r="841" spans="2:4" x14ac:dyDescent="0.25">
      <c r="B841" s="44"/>
      <c r="D841" s="43"/>
    </row>
    <row r="842" spans="2:4" x14ac:dyDescent="0.25">
      <c r="B842" s="44"/>
      <c r="D842" s="43"/>
    </row>
    <row r="843" spans="2:4" x14ac:dyDescent="0.25">
      <c r="B843" s="44"/>
      <c r="D843" s="43"/>
    </row>
    <row r="844" spans="2:4" x14ac:dyDescent="0.25">
      <c r="B844" s="44"/>
      <c r="D844" s="43"/>
    </row>
    <row r="845" spans="2:4" x14ac:dyDescent="0.25">
      <c r="B845" s="44"/>
      <c r="D845" s="43"/>
    </row>
    <row r="846" spans="2:4" x14ac:dyDescent="0.25">
      <c r="B846" s="44"/>
      <c r="D846" s="43"/>
    </row>
    <row r="847" spans="2:4" x14ac:dyDescent="0.25">
      <c r="B847" s="44"/>
      <c r="D847" s="43"/>
    </row>
    <row r="848" spans="2:4" x14ac:dyDescent="0.25">
      <c r="B848" s="44"/>
      <c r="D848" s="43"/>
    </row>
    <row r="849" spans="2:4" x14ac:dyDescent="0.25">
      <c r="B849" s="44"/>
      <c r="D849" s="43"/>
    </row>
    <row r="850" spans="2:4" x14ac:dyDescent="0.25">
      <c r="B850" s="44"/>
      <c r="D850" s="43"/>
    </row>
    <row r="851" spans="2:4" x14ac:dyDescent="0.25">
      <c r="B851" s="44"/>
      <c r="D851" s="43"/>
    </row>
    <row r="852" spans="2:4" x14ac:dyDescent="0.25">
      <c r="B852" s="44"/>
      <c r="D852" s="43"/>
    </row>
    <row r="853" spans="2:4" x14ac:dyDescent="0.25">
      <c r="B853" s="44"/>
      <c r="D853" s="43"/>
    </row>
    <row r="854" spans="2:4" x14ac:dyDescent="0.25">
      <c r="B854" s="44"/>
      <c r="D854" s="43"/>
    </row>
    <row r="855" spans="2:4" x14ac:dyDescent="0.25">
      <c r="B855" s="44"/>
      <c r="D855" s="43"/>
    </row>
    <row r="856" spans="2:4" x14ac:dyDescent="0.25">
      <c r="B856" s="44"/>
      <c r="D856" s="43"/>
    </row>
    <row r="857" spans="2:4" x14ac:dyDescent="0.25">
      <c r="B857" s="44"/>
      <c r="D857" s="43"/>
    </row>
    <row r="858" spans="2:4" x14ac:dyDescent="0.25">
      <c r="B858" s="44"/>
      <c r="D858" s="43"/>
    </row>
    <row r="859" spans="2:4" x14ac:dyDescent="0.25">
      <c r="B859" s="44"/>
      <c r="D859" s="43"/>
    </row>
    <row r="860" spans="2:4" x14ac:dyDescent="0.25">
      <c r="B860" s="44"/>
      <c r="D860" s="43"/>
    </row>
    <row r="861" spans="2:4" x14ac:dyDescent="0.25">
      <c r="B861" s="44"/>
      <c r="D861" s="43"/>
    </row>
    <row r="862" spans="2:4" x14ac:dyDescent="0.25">
      <c r="B862" s="44"/>
      <c r="D862" s="43"/>
    </row>
    <row r="863" spans="2:4" x14ac:dyDescent="0.25">
      <c r="B863" s="44"/>
      <c r="D863" s="43"/>
    </row>
    <row r="864" spans="2:4" x14ac:dyDescent="0.25">
      <c r="B864" s="44"/>
      <c r="D864" s="43"/>
    </row>
    <row r="865" spans="2:4" x14ac:dyDescent="0.25">
      <c r="B865" s="44"/>
      <c r="D865" s="43"/>
    </row>
    <row r="866" spans="2:4" x14ac:dyDescent="0.25">
      <c r="B866" s="44"/>
      <c r="D866" s="43"/>
    </row>
    <row r="867" spans="2:4" x14ac:dyDescent="0.25">
      <c r="B867" s="44"/>
      <c r="D867" s="43"/>
    </row>
    <row r="868" spans="2:4" x14ac:dyDescent="0.25">
      <c r="B868" s="44"/>
      <c r="D868" s="43"/>
    </row>
    <row r="869" spans="2:4" x14ac:dyDescent="0.25">
      <c r="B869" s="44"/>
      <c r="D869" s="43"/>
    </row>
    <row r="870" spans="2:4" x14ac:dyDescent="0.25">
      <c r="B870" s="44"/>
      <c r="D870" s="43"/>
    </row>
    <row r="871" spans="2:4" x14ac:dyDescent="0.25">
      <c r="B871" s="44"/>
      <c r="D871" s="43"/>
    </row>
    <row r="872" spans="2:4" x14ac:dyDescent="0.25">
      <c r="B872" s="44"/>
      <c r="D872" s="43"/>
    </row>
    <row r="873" spans="2:4" x14ac:dyDescent="0.25">
      <c r="B873" s="44"/>
      <c r="D873" s="43"/>
    </row>
    <row r="874" spans="2:4" x14ac:dyDescent="0.25">
      <c r="B874" s="44"/>
      <c r="D874" s="43"/>
    </row>
    <row r="875" spans="2:4" x14ac:dyDescent="0.25">
      <c r="B875" s="44"/>
      <c r="D875" s="43"/>
    </row>
    <row r="876" spans="2:4" x14ac:dyDescent="0.25">
      <c r="B876" s="44"/>
      <c r="D876" s="43"/>
    </row>
    <row r="877" spans="2:4" x14ac:dyDescent="0.25">
      <c r="B877" s="44"/>
      <c r="D877" s="43"/>
    </row>
    <row r="878" spans="2:4" x14ac:dyDescent="0.25">
      <c r="B878" s="44"/>
      <c r="D878" s="43"/>
    </row>
    <row r="879" spans="2:4" x14ac:dyDescent="0.25">
      <c r="B879" s="44"/>
      <c r="D879" s="43"/>
    </row>
    <row r="880" spans="2:4" x14ac:dyDescent="0.25">
      <c r="B880" s="44"/>
      <c r="D880" s="43"/>
    </row>
    <row r="881" spans="2:4" x14ac:dyDescent="0.25">
      <c r="B881" s="44"/>
      <c r="D881" s="43"/>
    </row>
    <row r="882" spans="2:4" x14ac:dyDescent="0.25">
      <c r="B882" s="44"/>
      <c r="D882" s="43"/>
    </row>
    <row r="883" spans="2:4" x14ac:dyDescent="0.25">
      <c r="B883" s="44"/>
      <c r="D883" s="43"/>
    </row>
    <row r="884" spans="2:4" x14ac:dyDescent="0.25">
      <c r="B884" s="44"/>
      <c r="D884" s="43"/>
    </row>
    <row r="885" spans="2:4" x14ac:dyDescent="0.25">
      <c r="B885" s="44"/>
      <c r="D885" s="43"/>
    </row>
    <row r="886" spans="2:4" x14ac:dyDescent="0.25">
      <c r="B886" s="44"/>
      <c r="D886" s="43"/>
    </row>
    <row r="887" spans="2:4" x14ac:dyDescent="0.25">
      <c r="B887" s="44"/>
      <c r="D887" s="43"/>
    </row>
    <row r="888" spans="2:4" x14ac:dyDescent="0.25">
      <c r="B888" s="44"/>
      <c r="D888" s="43"/>
    </row>
    <row r="889" spans="2:4" x14ac:dyDescent="0.25">
      <c r="B889" s="44"/>
      <c r="D889" s="43"/>
    </row>
    <row r="890" spans="2:4" x14ac:dyDescent="0.25">
      <c r="B890" s="44"/>
      <c r="D890" s="43"/>
    </row>
    <row r="891" spans="2:4" x14ac:dyDescent="0.25">
      <c r="B891" s="44"/>
      <c r="D891" s="43"/>
    </row>
    <row r="892" spans="2:4" x14ac:dyDescent="0.25">
      <c r="B892" s="44"/>
      <c r="D892" s="43"/>
    </row>
    <row r="893" spans="2:4" x14ac:dyDescent="0.25">
      <c r="B893" s="44"/>
      <c r="D893" s="43"/>
    </row>
    <row r="894" spans="2:4" x14ac:dyDescent="0.25">
      <c r="B894" s="44"/>
      <c r="D894" s="43"/>
    </row>
    <row r="895" spans="2:4" x14ac:dyDescent="0.25">
      <c r="B895" s="44"/>
      <c r="D895" s="43"/>
    </row>
    <row r="896" spans="2:4" x14ac:dyDescent="0.25">
      <c r="B896" s="44"/>
      <c r="D896" s="43"/>
    </row>
    <row r="897" spans="2:4" x14ac:dyDescent="0.25">
      <c r="B897" s="44"/>
      <c r="D897" s="43"/>
    </row>
    <row r="898" spans="2:4" x14ac:dyDescent="0.25">
      <c r="B898" s="44"/>
      <c r="D898" s="43"/>
    </row>
    <row r="899" spans="2:4" x14ac:dyDescent="0.25">
      <c r="B899" s="44"/>
      <c r="D899" s="43"/>
    </row>
    <row r="900" spans="2:4" x14ac:dyDescent="0.25">
      <c r="B900" s="44"/>
      <c r="D900" s="43"/>
    </row>
    <row r="901" spans="2:4" x14ac:dyDescent="0.25">
      <c r="B901" s="44"/>
      <c r="D901" s="43"/>
    </row>
    <row r="902" spans="2:4" x14ac:dyDescent="0.25">
      <c r="B902" s="44"/>
      <c r="D902" s="43"/>
    </row>
    <row r="903" spans="2:4" x14ac:dyDescent="0.25">
      <c r="B903" s="44"/>
      <c r="D903" s="43"/>
    </row>
    <row r="904" spans="2:4" x14ac:dyDescent="0.25">
      <c r="B904" s="44"/>
      <c r="D904" s="43"/>
    </row>
    <row r="905" spans="2:4" x14ac:dyDescent="0.25">
      <c r="B905" s="44"/>
      <c r="D905" s="43"/>
    </row>
    <row r="906" spans="2:4" x14ac:dyDescent="0.25">
      <c r="B906" s="44"/>
      <c r="D906" s="43"/>
    </row>
    <row r="907" spans="2:4" x14ac:dyDescent="0.25">
      <c r="B907" s="44"/>
      <c r="D907" s="43"/>
    </row>
    <row r="908" spans="2:4" x14ac:dyDescent="0.25">
      <c r="B908" s="44"/>
      <c r="D908" s="43"/>
    </row>
    <row r="909" spans="2:4" x14ac:dyDescent="0.25">
      <c r="B909" s="44"/>
      <c r="D909" s="43"/>
    </row>
    <row r="910" spans="2:4" x14ac:dyDescent="0.25">
      <c r="B910" s="44"/>
      <c r="D910" s="43"/>
    </row>
    <row r="911" spans="2:4" x14ac:dyDescent="0.25">
      <c r="B911" s="44"/>
      <c r="D911" s="43"/>
    </row>
    <row r="912" spans="2:4" x14ac:dyDescent="0.25">
      <c r="B912" s="44"/>
      <c r="D912" s="43"/>
    </row>
    <row r="913" spans="2:4" x14ac:dyDescent="0.25">
      <c r="B913" s="44"/>
      <c r="D913" s="43"/>
    </row>
    <row r="914" spans="2:4" x14ac:dyDescent="0.25">
      <c r="B914" s="44"/>
      <c r="D914" s="43"/>
    </row>
    <row r="915" spans="2:4" x14ac:dyDescent="0.25">
      <c r="B915" s="44"/>
      <c r="D915" s="43"/>
    </row>
    <row r="916" spans="2:4" x14ac:dyDescent="0.25">
      <c r="B916" s="44"/>
      <c r="D916" s="43"/>
    </row>
    <row r="917" spans="2:4" x14ac:dyDescent="0.25">
      <c r="B917" s="44"/>
      <c r="D917" s="43"/>
    </row>
    <row r="918" spans="2:4" x14ac:dyDescent="0.25">
      <c r="B918" s="44"/>
      <c r="D918" s="43"/>
    </row>
    <row r="919" spans="2:4" x14ac:dyDescent="0.25">
      <c r="B919" s="44"/>
      <c r="D919" s="43"/>
    </row>
    <row r="920" spans="2:4" x14ac:dyDescent="0.25">
      <c r="B920" s="44"/>
      <c r="D920" s="43"/>
    </row>
    <row r="921" spans="2:4" x14ac:dyDescent="0.25">
      <c r="B921" s="44"/>
      <c r="D921" s="43"/>
    </row>
    <row r="922" spans="2:4" x14ac:dyDescent="0.25">
      <c r="B922" s="44"/>
      <c r="D922" s="43"/>
    </row>
    <row r="923" spans="2:4" x14ac:dyDescent="0.25">
      <c r="B923" s="44"/>
      <c r="D923" s="43"/>
    </row>
    <row r="924" spans="2:4" x14ac:dyDescent="0.25">
      <c r="B924" s="44"/>
      <c r="D924" s="43"/>
    </row>
    <row r="925" spans="2:4" x14ac:dyDescent="0.25">
      <c r="B925" s="44"/>
      <c r="D925" s="43"/>
    </row>
    <row r="926" spans="2:4" x14ac:dyDescent="0.25">
      <c r="B926" s="44"/>
      <c r="D926" s="43"/>
    </row>
    <row r="927" spans="2:4" x14ac:dyDescent="0.25">
      <c r="B927" s="44"/>
      <c r="D927" s="43"/>
    </row>
    <row r="928" spans="2:4" x14ac:dyDescent="0.25">
      <c r="B928" s="44"/>
      <c r="D928" s="43"/>
    </row>
    <row r="929" spans="2:4" x14ac:dyDescent="0.25">
      <c r="B929" s="44"/>
      <c r="D929" s="43"/>
    </row>
    <row r="930" spans="2:4" x14ac:dyDescent="0.25">
      <c r="B930" s="44"/>
      <c r="D930" s="43"/>
    </row>
    <row r="931" spans="2:4" x14ac:dyDescent="0.25">
      <c r="B931" s="44"/>
      <c r="D931" s="43"/>
    </row>
    <row r="932" spans="2:4" x14ac:dyDescent="0.25">
      <c r="B932" s="44"/>
      <c r="D932" s="43"/>
    </row>
    <row r="933" spans="2:4" x14ac:dyDescent="0.25">
      <c r="B933" s="44"/>
      <c r="D933" s="43"/>
    </row>
    <row r="934" spans="2:4" x14ac:dyDescent="0.25">
      <c r="B934" s="44"/>
      <c r="D934" s="43"/>
    </row>
    <row r="935" spans="2:4" x14ac:dyDescent="0.25">
      <c r="B935" s="44"/>
      <c r="D935" s="43"/>
    </row>
    <row r="936" spans="2:4" x14ac:dyDescent="0.25">
      <c r="B936" s="44"/>
      <c r="D936" s="43"/>
    </row>
    <row r="937" spans="2:4" x14ac:dyDescent="0.25">
      <c r="B937" s="44"/>
      <c r="D937" s="43"/>
    </row>
    <row r="938" spans="2:4" x14ac:dyDescent="0.25">
      <c r="B938" s="44"/>
      <c r="D938" s="43"/>
    </row>
    <row r="939" spans="2:4" x14ac:dyDescent="0.25">
      <c r="B939" s="44"/>
      <c r="D939" s="43"/>
    </row>
    <row r="940" spans="2:4" x14ac:dyDescent="0.25">
      <c r="B940" s="44"/>
      <c r="D940" s="43"/>
    </row>
    <row r="941" spans="2:4" x14ac:dyDescent="0.25">
      <c r="B941" s="44"/>
      <c r="D941" s="43"/>
    </row>
    <row r="942" spans="2:4" x14ac:dyDescent="0.25">
      <c r="B942" s="44"/>
      <c r="D942" s="43"/>
    </row>
    <row r="943" spans="2:4" x14ac:dyDescent="0.25">
      <c r="B943" s="44"/>
      <c r="D943" s="43"/>
    </row>
    <row r="944" spans="2:4" x14ac:dyDescent="0.25">
      <c r="B944" s="44"/>
      <c r="D944" s="43"/>
    </row>
    <row r="945" spans="2:4" x14ac:dyDescent="0.25">
      <c r="B945" s="44"/>
      <c r="D945" s="43"/>
    </row>
    <row r="946" spans="2:4" x14ac:dyDescent="0.25">
      <c r="B946" s="44"/>
      <c r="D946" s="43"/>
    </row>
    <row r="947" spans="2:4" x14ac:dyDescent="0.25">
      <c r="B947" s="44"/>
      <c r="D947" s="43"/>
    </row>
    <row r="948" spans="2:4" x14ac:dyDescent="0.25">
      <c r="B948" s="44"/>
      <c r="D948" s="43"/>
    </row>
    <row r="949" spans="2:4" x14ac:dyDescent="0.25">
      <c r="B949" s="44"/>
      <c r="D949" s="43"/>
    </row>
    <row r="950" spans="2:4" x14ac:dyDescent="0.25">
      <c r="B950" s="44"/>
      <c r="D950" s="43"/>
    </row>
    <row r="951" spans="2:4" x14ac:dyDescent="0.25">
      <c r="B951" s="44"/>
      <c r="D951" s="43"/>
    </row>
    <row r="952" spans="2:4" x14ac:dyDescent="0.25">
      <c r="B952" s="44"/>
      <c r="D952" s="43"/>
    </row>
    <row r="953" spans="2:4" x14ac:dyDescent="0.25">
      <c r="B953" s="44"/>
      <c r="D953" s="43"/>
    </row>
    <row r="954" spans="2:4" x14ac:dyDescent="0.25">
      <c r="B954" s="44"/>
      <c r="D954" s="43"/>
    </row>
    <row r="955" spans="2:4" x14ac:dyDescent="0.25">
      <c r="B955" s="44"/>
      <c r="D955" s="43"/>
    </row>
    <row r="956" spans="2:4" x14ac:dyDescent="0.25">
      <c r="B956" s="44"/>
      <c r="D956" s="43"/>
    </row>
    <row r="957" spans="2:4" x14ac:dyDescent="0.25">
      <c r="B957" s="44"/>
      <c r="D957" s="43"/>
    </row>
  </sheetData>
  <pageMargins left="0.31496062992125984" right="0.31496062992125984" top="0.35433070866141736" bottom="0.15748031496062992" header="0.31496062992125984" footer="0.31496062992125984"/>
  <pageSetup paperSize="9" scale="70" fitToHeight="2" orientation="landscape" horizontalDpi="300" verticalDpi="300" r:id="rId1"/>
  <headerFooter alignWithMargins="0"/>
  <rowBreaks count="1" manualBreakCount="1">
    <brk id="75" max="2" man="1"/>
  </rowBreaks>
  <colBreaks count="1" manualBreakCount="1">
    <brk id="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Dati</vt:lpstr>
      <vt:lpstr>Note_Fonti_Calcolo</vt:lpstr>
      <vt:lpstr>Note_Fonti_Calcolo!Area_stampa</vt:lpstr>
    </vt:vector>
  </TitlesOfParts>
  <Company>Retecamere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Caino Biagio</dc:creator>
  <cp:lastModifiedBy>Sonia Carbone</cp:lastModifiedBy>
  <cp:lastPrinted>2014-11-13T14:25:14Z</cp:lastPrinted>
  <dcterms:created xsi:type="dcterms:W3CDTF">2012-11-26T13:38:00Z</dcterms:created>
  <dcterms:modified xsi:type="dcterms:W3CDTF">2015-02-04T10:13:53Z</dcterms:modified>
</cp:coreProperties>
</file>