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115" windowWidth="20520" windowHeight="2445" tabRatio="513"/>
  </bookViews>
  <sheets>
    <sheet name="Dati" sheetId="1" r:id="rId1"/>
    <sheet name="Note_Fonti_Calcolo" sheetId="6" r:id="rId2"/>
  </sheets>
  <definedNames>
    <definedName name="_xlnm.Print_Area" localSheetId="1">Note_Fonti_Calcolo!$A$1:$A$50</definedName>
  </definedNames>
  <calcPr calcId="145621"/>
</workbook>
</file>

<file path=xl/calcChain.xml><?xml version="1.0" encoding="utf-8"?>
<calcChain xmlns="http://schemas.openxmlformats.org/spreadsheetml/2006/main">
  <c r="C444" i="1" l="1"/>
  <c r="C443" i="1"/>
  <c r="C442" i="1"/>
  <c r="C441" i="1"/>
  <c r="C440" i="1"/>
  <c r="C439" i="1"/>
  <c r="C438" i="1"/>
  <c r="C437" i="1"/>
  <c r="C436" i="1"/>
  <c r="C435" i="1"/>
  <c r="C434" i="1"/>
  <c r="C433" i="1"/>
  <c r="C432" i="1"/>
  <c r="E415" i="1" l="1"/>
  <c r="E431" i="1" s="1"/>
  <c r="A416" i="1"/>
  <c r="C416" i="1" s="1"/>
  <c r="E416" i="1"/>
  <c r="L445" i="1" s="1"/>
  <c r="E242" i="1"/>
  <c r="D242" i="1"/>
  <c r="C242" i="1"/>
  <c r="U424" i="1"/>
  <c r="K433" i="1"/>
  <c r="J423" i="1"/>
  <c r="P423" i="1" s="1"/>
  <c r="I247" i="1"/>
  <c r="I246" i="1"/>
  <c r="P209" i="1"/>
  <c r="Q230" i="1"/>
  <c r="J230" i="1"/>
  <c r="A417" i="1" l="1"/>
  <c r="D416" i="1"/>
  <c r="J214" i="1"/>
  <c r="C417" i="1" l="1"/>
  <c r="E417" i="1"/>
  <c r="L446" i="1" s="1"/>
  <c r="A418" i="1"/>
  <c r="D417" i="1"/>
  <c r="A419" i="1" l="1"/>
  <c r="D418" i="1"/>
  <c r="E418" i="1"/>
  <c r="L447" i="1" s="1"/>
  <c r="C418" i="1"/>
  <c r="C419" i="1" l="1"/>
  <c r="D419" i="1"/>
  <c r="E419" i="1"/>
  <c r="L442" i="1" s="1"/>
  <c r="A420" i="1"/>
  <c r="D420" i="1" l="1"/>
  <c r="C420" i="1"/>
  <c r="E420" i="1"/>
  <c r="L448" i="1" s="1"/>
  <c r="A421" i="1"/>
  <c r="A422" i="1" l="1"/>
  <c r="E421" i="1"/>
  <c r="L439" i="1" s="1"/>
  <c r="C421" i="1"/>
  <c r="D421" i="1"/>
  <c r="E422" i="1" l="1"/>
  <c r="L437" i="1" s="1"/>
  <c r="A423" i="1"/>
  <c r="C422" i="1"/>
  <c r="D422" i="1"/>
  <c r="A424" i="1" l="1"/>
  <c r="C423" i="1"/>
  <c r="E423" i="1"/>
  <c r="L440" i="1" s="1"/>
  <c r="D423" i="1"/>
  <c r="A425" i="1" l="1"/>
  <c r="C424" i="1"/>
  <c r="D424" i="1"/>
  <c r="E424" i="1"/>
  <c r="L441" i="1" s="1"/>
  <c r="A426" i="1" l="1"/>
  <c r="E425" i="1"/>
  <c r="L438" i="1" s="1"/>
  <c r="C425" i="1"/>
  <c r="D425" i="1"/>
  <c r="D426" i="1" l="1"/>
  <c r="E426" i="1"/>
  <c r="L443" i="1" s="1"/>
  <c r="A427" i="1"/>
  <c r="C426" i="1"/>
  <c r="C427" i="1" l="1"/>
  <c r="E427" i="1"/>
  <c r="L436" i="1" s="1"/>
  <c r="D427" i="1"/>
  <c r="A428" i="1"/>
  <c r="E428" i="1" l="1"/>
  <c r="L435" i="1" s="1"/>
  <c r="D428" i="1"/>
  <c r="C428" i="1"/>
  <c r="A429" i="1"/>
  <c r="A430" i="1" s="1"/>
  <c r="A431" i="1" s="1"/>
  <c r="A432" i="1" s="1"/>
  <c r="E432" i="1" l="1"/>
  <c r="M445" i="1" s="1"/>
  <c r="A433" i="1"/>
  <c r="C239" i="1"/>
  <c r="D239" i="1"/>
  <c r="U423" i="1" s="1"/>
  <c r="E239" i="1"/>
  <c r="U425" i="1" s="1"/>
  <c r="E433" i="1" l="1"/>
  <c r="M446" i="1" s="1"/>
  <c r="A434" i="1"/>
  <c r="AJ26" i="1"/>
  <c r="AI24" i="1"/>
  <c r="AJ22" i="1"/>
  <c r="AJ20" i="1"/>
  <c r="AI27" i="1"/>
  <c r="AJ27" i="1"/>
  <c r="AI28" i="1"/>
  <c r="AJ28" i="1"/>
  <c r="AI29" i="1"/>
  <c r="AJ29" i="1"/>
  <c r="AI31" i="1"/>
  <c r="AJ31" i="1"/>
  <c r="AI32" i="1"/>
  <c r="AJ32" i="1"/>
  <c r="AI33" i="1"/>
  <c r="AJ33" i="1"/>
  <c r="AI34" i="1"/>
  <c r="AJ34" i="1"/>
  <c r="AI35" i="1"/>
  <c r="AJ35" i="1"/>
  <c r="AI36" i="1"/>
  <c r="AJ36" i="1"/>
  <c r="AI37" i="1"/>
  <c r="AJ37" i="1"/>
  <c r="AI38" i="1"/>
  <c r="AJ38" i="1"/>
  <c r="AI39" i="1"/>
  <c r="AJ39" i="1"/>
  <c r="AI40" i="1"/>
  <c r="AJ40" i="1"/>
  <c r="AI41" i="1"/>
  <c r="AJ41" i="1"/>
  <c r="AI42" i="1"/>
  <c r="AJ42" i="1"/>
  <c r="AI43" i="1"/>
  <c r="AJ43" i="1"/>
  <c r="AI44" i="1"/>
  <c r="AJ44" i="1"/>
  <c r="AI45" i="1"/>
  <c r="AJ45" i="1"/>
  <c r="AI46" i="1"/>
  <c r="AJ46" i="1"/>
  <c r="AI47" i="1"/>
  <c r="AJ47" i="1"/>
  <c r="AI48" i="1"/>
  <c r="AJ48" i="1"/>
  <c r="AI49" i="1"/>
  <c r="AJ49" i="1"/>
  <c r="AI50" i="1"/>
  <c r="AJ50" i="1"/>
  <c r="AI51" i="1"/>
  <c r="AJ51" i="1"/>
  <c r="AI52" i="1"/>
  <c r="AJ52" i="1"/>
  <c r="AI53" i="1"/>
  <c r="AJ53" i="1"/>
  <c r="AI54" i="1"/>
  <c r="AJ54" i="1"/>
  <c r="AI55" i="1"/>
  <c r="AJ55" i="1"/>
  <c r="AI56" i="1"/>
  <c r="AJ56" i="1"/>
  <c r="AI57" i="1"/>
  <c r="AJ57" i="1"/>
  <c r="AI58" i="1"/>
  <c r="AJ58" i="1"/>
  <c r="AI59" i="1"/>
  <c r="AJ59" i="1"/>
  <c r="AI60" i="1"/>
  <c r="AJ60" i="1"/>
  <c r="AI61" i="1"/>
  <c r="AJ61" i="1"/>
  <c r="AI62" i="1"/>
  <c r="AJ62" i="1"/>
  <c r="AI63" i="1"/>
  <c r="AJ63" i="1"/>
  <c r="AI64" i="1"/>
  <c r="AJ64" i="1"/>
  <c r="AI65" i="1"/>
  <c r="AJ65" i="1"/>
  <c r="AI66" i="1"/>
  <c r="AJ66" i="1"/>
  <c r="AI67" i="1"/>
  <c r="AJ67" i="1"/>
  <c r="AI68" i="1"/>
  <c r="AJ68" i="1"/>
  <c r="AI69" i="1"/>
  <c r="AJ69" i="1"/>
  <c r="AI70" i="1"/>
  <c r="AJ70" i="1"/>
  <c r="AI71" i="1"/>
  <c r="AJ71" i="1"/>
  <c r="AI72" i="1"/>
  <c r="AJ72" i="1"/>
  <c r="AI73" i="1"/>
  <c r="AJ73" i="1"/>
  <c r="AI74" i="1"/>
  <c r="AJ74" i="1"/>
  <c r="AI6" i="1"/>
  <c r="AJ6" i="1"/>
  <c r="AI7" i="1"/>
  <c r="AJ7" i="1"/>
  <c r="AI8" i="1"/>
  <c r="AJ8" i="1"/>
  <c r="AI9" i="1"/>
  <c r="AJ9" i="1"/>
  <c r="AI10" i="1"/>
  <c r="AJ10" i="1"/>
  <c r="AI11" i="1"/>
  <c r="AJ11" i="1"/>
  <c r="AI12" i="1"/>
  <c r="AJ12" i="1"/>
  <c r="AI13" i="1"/>
  <c r="AJ13" i="1"/>
  <c r="AI14" i="1"/>
  <c r="AJ14" i="1"/>
  <c r="AI15" i="1"/>
  <c r="AJ15" i="1"/>
  <c r="AI16" i="1"/>
  <c r="AJ16" i="1"/>
  <c r="AI17" i="1"/>
  <c r="AJ17" i="1"/>
  <c r="AI18" i="1"/>
  <c r="AJ18" i="1"/>
  <c r="AI19" i="1"/>
  <c r="AJ19" i="1"/>
  <c r="AJ5" i="1"/>
  <c r="AI5" i="1"/>
  <c r="AI20" i="1" l="1"/>
  <c r="E434" i="1"/>
  <c r="M447" i="1" s="1"/>
  <c r="A435" i="1"/>
  <c r="AI26" i="1"/>
  <c r="AI22" i="1"/>
  <c r="AI21" i="1"/>
  <c r="AJ24" i="1"/>
  <c r="AJ21" i="1"/>
  <c r="AI23" i="1"/>
  <c r="AJ23" i="1"/>
  <c r="AI25" i="1"/>
  <c r="AJ25" i="1"/>
  <c r="C413" i="1"/>
  <c r="D413" i="1"/>
  <c r="C411" i="1"/>
  <c r="D411" i="1"/>
  <c r="C412" i="1"/>
  <c r="D412" i="1"/>
  <c r="C214" i="1"/>
  <c r="C408" i="1"/>
  <c r="D408" i="1"/>
  <c r="C409" i="1"/>
  <c r="D409" i="1"/>
  <c r="C410" i="1"/>
  <c r="D410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406" i="1"/>
  <c r="D406" i="1"/>
  <c r="C407" i="1"/>
  <c r="D407" i="1"/>
  <c r="C238" i="1"/>
  <c r="D238" i="1"/>
  <c r="O423" i="1" s="1"/>
  <c r="C245" i="1"/>
  <c r="D245" i="1"/>
  <c r="C246" i="1"/>
  <c r="D246" i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60" i="1"/>
  <c r="D260" i="1"/>
  <c r="C261" i="1"/>
  <c r="D261" i="1"/>
  <c r="C262" i="1"/>
  <c r="D262" i="1"/>
  <c r="C263" i="1"/>
  <c r="D263" i="1"/>
  <c r="C264" i="1"/>
  <c r="D264" i="1"/>
  <c r="C266" i="1"/>
  <c r="D266" i="1"/>
  <c r="C267" i="1"/>
  <c r="D267" i="1"/>
  <c r="C268" i="1"/>
  <c r="D268" i="1"/>
  <c r="C269" i="1"/>
  <c r="D269" i="1"/>
  <c r="C270" i="1"/>
  <c r="D270" i="1"/>
  <c r="C272" i="1"/>
  <c r="D272" i="1"/>
  <c r="C273" i="1"/>
  <c r="D273" i="1"/>
  <c r="C274" i="1"/>
  <c r="D274" i="1"/>
  <c r="C275" i="1"/>
  <c r="D275" i="1"/>
  <c r="C276" i="1"/>
  <c r="D276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383" i="1"/>
  <c r="D383" i="1"/>
  <c r="C384" i="1"/>
  <c r="D384" i="1"/>
  <c r="C215" i="1"/>
  <c r="D215" i="1"/>
  <c r="C216" i="1"/>
  <c r="D216" i="1"/>
  <c r="C217" i="1"/>
  <c r="D217" i="1"/>
  <c r="C219" i="1"/>
  <c r="D219" i="1"/>
  <c r="C220" i="1"/>
  <c r="D220" i="1"/>
  <c r="C222" i="1"/>
  <c r="D222" i="1"/>
  <c r="I230" i="1" s="1"/>
  <c r="C223" i="1"/>
  <c r="D223" i="1"/>
  <c r="C224" i="1"/>
  <c r="D224" i="1"/>
  <c r="P230" i="1" s="1"/>
  <c r="C225" i="1"/>
  <c r="D225" i="1"/>
  <c r="C228" i="1"/>
  <c r="D228" i="1"/>
  <c r="C229" i="1"/>
  <c r="D229" i="1"/>
  <c r="C230" i="1"/>
  <c r="D230" i="1"/>
  <c r="C231" i="1"/>
  <c r="D231" i="1"/>
  <c r="C232" i="1"/>
  <c r="D232" i="1"/>
  <c r="C233" i="1"/>
  <c r="D233" i="1"/>
  <c r="C234" i="1"/>
  <c r="D234" i="1"/>
  <c r="C237" i="1"/>
  <c r="D237" i="1"/>
  <c r="I423" i="1" s="1"/>
  <c r="E435" i="1" l="1"/>
  <c r="M442" i="1" s="1"/>
  <c r="A436" i="1"/>
  <c r="J433" i="1"/>
  <c r="J434" i="1"/>
  <c r="I245" i="1"/>
  <c r="U227" i="1"/>
  <c r="U209" i="1"/>
  <c r="O209" i="1"/>
  <c r="E215" i="1"/>
  <c r="E216" i="1"/>
  <c r="J216" i="1" s="1"/>
  <c r="D214" i="1"/>
  <c r="I214" i="1" s="1"/>
  <c r="E214" i="1"/>
  <c r="J215" i="1" s="1"/>
  <c r="A437" i="1" l="1"/>
  <c r="E436" i="1"/>
  <c r="M448" i="1" s="1"/>
  <c r="E217" i="1"/>
  <c r="P210" i="1" s="1"/>
  <c r="A1" i="6"/>
  <c r="A438" i="1" l="1"/>
  <c r="E437" i="1"/>
  <c r="M439" i="1" s="1"/>
  <c r="E219" i="1"/>
  <c r="F211" i="1"/>
  <c r="F415" i="1" l="1"/>
  <c r="F431" i="1" s="1"/>
  <c r="D444" i="1"/>
  <c r="D442" i="1"/>
  <c r="D440" i="1"/>
  <c r="D438" i="1"/>
  <c r="D436" i="1"/>
  <c r="D434" i="1"/>
  <c r="D432" i="1"/>
  <c r="D443" i="1"/>
  <c r="D441" i="1"/>
  <c r="D439" i="1"/>
  <c r="D437" i="1"/>
  <c r="D435" i="1"/>
  <c r="D433" i="1"/>
  <c r="A439" i="1"/>
  <c r="E438" i="1"/>
  <c r="M437" i="1" s="1"/>
  <c r="F432" i="1"/>
  <c r="Q445" i="1" s="1"/>
  <c r="F436" i="1"/>
  <c r="Q448" i="1" s="1"/>
  <c r="F435" i="1"/>
  <c r="Q442" i="1" s="1"/>
  <c r="F439" i="1"/>
  <c r="Q440" i="1" s="1"/>
  <c r="F434" i="1"/>
  <c r="Q447" i="1" s="1"/>
  <c r="F438" i="1"/>
  <c r="Q437" i="1" s="1"/>
  <c r="F433" i="1"/>
  <c r="Q446" i="1" s="1"/>
  <c r="F437" i="1"/>
  <c r="Q439" i="1" s="1"/>
  <c r="F418" i="1"/>
  <c r="P447" i="1" s="1"/>
  <c r="F416" i="1"/>
  <c r="P445" i="1" s="1"/>
  <c r="F417" i="1"/>
  <c r="P446" i="1" s="1"/>
  <c r="F419" i="1"/>
  <c r="P442" i="1" s="1"/>
  <c r="F420" i="1"/>
  <c r="P448" i="1" s="1"/>
  <c r="F421" i="1"/>
  <c r="P439" i="1" s="1"/>
  <c r="F422" i="1"/>
  <c r="P437" i="1" s="1"/>
  <c r="F423" i="1"/>
  <c r="P440" i="1" s="1"/>
  <c r="F424" i="1"/>
  <c r="P441" i="1" s="1"/>
  <c r="F425" i="1"/>
  <c r="P438" i="1" s="1"/>
  <c r="F426" i="1"/>
  <c r="P443" i="1" s="1"/>
  <c r="F427" i="1"/>
  <c r="P436" i="1" s="1"/>
  <c r="F428" i="1"/>
  <c r="P435" i="1" s="1"/>
  <c r="V424" i="1"/>
  <c r="F242" i="1"/>
  <c r="K423" i="1"/>
  <c r="Q423" i="1" s="1"/>
  <c r="O433" i="1"/>
  <c r="N434" i="1" s="1"/>
  <c r="Q209" i="1"/>
  <c r="I251" i="1"/>
  <c r="I250" i="1"/>
  <c r="I249" i="1"/>
  <c r="K230" i="1"/>
  <c r="R230" i="1"/>
  <c r="F239" i="1"/>
  <c r="V425" i="1" s="1"/>
  <c r="K214" i="1"/>
  <c r="F215" i="1"/>
  <c r="F219" i="1"/>
  <c r="F217" i="1"/>
  <c r="Q210" i="1" s="1"/>
  <c r="F216" i="1"/>
  <c r="K216" i="1" s="1"/>
  <c r="F220" i="1"/>
  <c r="Q211" i="1" s="1"/>
  <c r="F222" i="1"/>
  <c r="K231" i="1" s="1"/>
  <c r="E220" i="1"/>
  <c r="P211" i="1" s="1"/>
  <c r="F214" i="1"/>
  <c r="K215" i="1" s="1"/>
  <c r="A440" i="1" l="1"/>
  <c r="E439" i="1"/>
  <c r="M440" i="1" s="1"/>
  <c r="F223" i="1"/>
  <c r="K232" i="1" s="1"/>
  <c r="G211" i="1"/>
  <c r="G415" i="1" s="1"/>
  <c r="G431" i="1" s="1"/>
  <c r="A441" i="1" l="1"/>
  <c r="E440" i="1"/>
  <c r="M441" i="1" s="1"/>
  <c r="F440" i="1"/>
  <c r="Q441" i="1" s="1"/>
  <c r="G433" i="1"/>
  <c r="U446" i="1" s="1"/>
  <c r="G437" i="1"/>
  <c r="U439" i="1" s="1"/>
  <c r="G441" i="1"/>
  <c r="U438" i="1" s="1"/>
  <c r="G435" i="1"/>
  <c r="U442" i="1" s="1"/>
  <c r="G432" i="1"/>
  <c r="U445" i="1" s="1"/>
  <c r="G436" i="1"/>
  <c r="U448" i="1" s="1"/>
  <c r="G440" i="1"/>
  <c r="U441" i="1" s="1"/>
  <c r="G439" i="1"/>
  <c r="U440" i="1" s="1"/>
  <c r="G434" i="1"/>
  <c r="U447" i="1" s="1"/>
  <c r="G438" i="1"/>
  <c r="U437" i="1" s="1"/>
  <c r="G417" i="1"/>
  <c r="T446" i="1" s="1"/>
  <c r="G419" i="1"/>
  <c r="T442" i="1" s="1"/>
  <c r="G416" i="1"/>
  <c r="T445" i="1" s="1"/>
  <c r="G418" i="1"/>
  <c r="T447" i="1" s="1"/>
  <c r="G420" i="1"/>
  <c r="T448" i="1" s="1"/>
  <c r="G421" i="1"/>
  <c r="T439" i="1" s="1"/>
  <c r="G422" i="1"/>
  <c r="T437" i="1" s="1"/>
  <c r="G423" i="1"/>
  <c r="T440" i="1" s="1"/>
  <c r="G424" i="1"/>
  <c r="T441" i="1" s="1"/>
  <c r="G425" i="1"/>
  <c r="T438" i="1" s="1"/>
  <c r="G426" i="1"/>
  <c r="T443" i="1" s="1"/>
  <c r="G427" i="1"/>
  <c r="T436" i="1" s="1"/>
  <c r="G428" i="1"/>
  <c r="T435" i="1" s="1"/>
  <c r="W424" i="1"/>
  <c r="G242" i="1"/>
  <c r="L423" i="1"/>
  <c r="R423" i="1" s="1"/>
  <c r="S433" i="1"/>
  <c r="R434" i="1" s="1"/>
  <c r="R209" i="1"/>
  <c r="I254" i="1"/>
  <c r="I255" i="1" s="1"/>
  <c r="I253" i="1"/>
  <c r="L230" i="1"/>
  <c r="S230" i="1"/>
  <c r="G239" i="1"/>
  <c r="W425" i="1" s="1"/>
  <c r="L214" i="1"/>
  <c r="G215" i="1"/>
  <c r="G216" i="1"/>
  <c r="L216" i="1" s="1"/>
  <c r="G217" i="1"/>
  <c r="R210" i="1" s="1"/>
  <c r="G219" i="1"/>
  <c r="G220" i="1"/>
  <c r="R211" i="1" s="1"/>
  <c r="F224" i="1"/>
  <c r="R231" i="1" s="1"/>
  <c r="R232" i="1" s="1"/>
  <c r="E222" i="1"/>
  <c r="J231" i="1" s="1"/>
  <c r="G214" i="1"/>
  <c r="L215" i="1" s="1"/>
  <c r="A442" i="1" l="1"/>
  <c r="E441" i="1"/>
  <c r="M438" i="1" s="1"/>
  <c r="F441" i="1"/>
  <c r="Q438" i="1" s="1"/>
  <c r="G222" i="1"/>
  <c r="L231" i="1" s="1"/>
  <c r="F225" i="1"/>
  <c r="Q212" i="1" s="1"/>
  <c r="E223" i="1"/>
  <c r="J232" i="1" s="1"/>
  <c r="A443" i="1" l="1"/>
  <c r="E442" i="1"/>
  <c r="M443" i="1" s="1"/>
  <c r="F442" i="1"/>
  <c r="Q443" i="1" s="1"/>
  <c r="G442" i="1"/>
  <c r="U443" i="1" s="1"/>
  <c r="G223" i="1"/>
  <c r="L232" i="1" s="1"/>
  <c r="E224" i="1"/>
  <c r="Q231" i="1" s="1"/>
  <c r="Q232" i="1" s="1"/>
  <c r="A444" i="1" l="1"/>
  <c r="E443" i="1"/>
  <c r="M436" i="1" s="1"/>
  <c r="F443" i="1"/>
  <c r="Q436" i="1" s="1"/>
  <c r="G443" i="1"/>
  <c r="U436" i="1" s="1"/>
  <c r="G224" i="1"/>
  <c r="S231" i="1" s="1"/>
  <c r="S232" i="1" s="1"/>
  <c r="E225" i="1"/>
  <c r="P212" i="1" s="1"/>
  <c r="E444" i="1" l="1"/>
  <c r="M435" i="1" s="1"/>
  <c r="F444" i="1"/>
  <c r="Q435" i="1" s="1"/>
  <c r="G444" i="1"/>
  <c r="U435" i="1" s="1"/>
  <c r="AI75" i="1"/>
  <c r="AJ75" i="1"/>
  <c r="F228" i="1"/>
  <c r="G225" i="1"/>
  <c r="R212" i="1" s="1"/>
  <c r="AI76" i="1" l="1"/>
  <c r="AJ76" i="1"/>
  <c r="F229" i="1"/>
  <c r="AI77" i="1" l="1"/>
  <c r="AJ77" i="1"/>
  <c r="F230" i="1"/>
  <c r="E228" i="1"/>
  <c r="AJ78" i="1" l="1"/>
  <c r="AI78" i="1"/>
  <c r="G228" i="1"/>
  <c r="F231" i="1"/>
  <c r="E229" i="1"/>
  <c r="AI79" i="1" l="1"/>
  <c r="AJ79" i="1"/>
  <c r="F232" i="1"/>
  <c r="G229" i="1"/>
  <c r="E230" i="1"/>
  <c r="AI80" i="1" l="1"/>
  <c r="AJ80" i="1"/>
  <c r="G230" i="1"/>
  <c r="F233" i="1"/>
  <c r="E231" i="1"/>
  <c r="AJ81" i="1" l="1"/>
  <c r="AI81" i="1"/>
  <c r="F234" i="1"/>
  <c r="G231" i="1"/>
  <c r="E232" i="1"/>
  <c r="P246" i="1" s="1"/>
  <c r="P250" i="1" l="1"/>
  <c r="J246" i="1"/>
  <c r="K246" i="1"/>
  <c r="L246" i="1"/>
  <c r="AJ82" i="1"/>
  <c r="AI82" i="1"/>
  <c r="G232" i="1"/>
  <c r="E233" i="1"/>
  <c r="M246" i="1" s="1"/>
  <c r="K247" i="1" l="1"/>
  <c r="J250" i="1"/>
  <c r="K250" i="1"/>
  <c r="L250" i="1"/>
  <c r="M250" i="1"/>
  <c r="N250" i="1"/>
  <c r="J247" i="1"/>
  <c r="AJ83" i="1"/>
  <c r="AI83" i="1"/>
  <c r="G233" i="1"/>
  <c r="E234" i="1"/>
  <c r="N246" i="1" s="1"/>
  <c r="M247" i="1" s="1"/>
  <c r="K251" i="1" l="1"/>
  <c r="M251" i="1"/>
  <c r="O247" i="1"/>
  <c r="O246" i="1"/>
  <c r="O250" i="1"/>
  <c r="J251" i="1"/>
  <c r="AJ84" i="1"/>
  <c r="AI84" i="1"/>
  <c r="G234" i="1"/>
  <c r="P254" i="1" s="1"/>
  <c r="F237" i="1"/>
  <c r="K424" i="1" s="1"/>
  <c r="K425" i="1" s="1"/>
  <c r="O251" i="1" l="1"/>
  <c r="J254" i="1"/>
  <c r="K254" i="1"/>
  <c r="L254" i="1"/>
  <c r="M254" i="1"/>
  <c r="N254" i="1"/>
  <c r="AJ85" i="1"/>
  <c r="AI85" i="1"/>
  <c r="F238" i="1"/>
  <c r="Q424" i="1" s="1"/>
  <c r="Q425" i="1" s="1"/>
  <c r="M255" i="1" l="1"/>
  <c r="K255" i="1"/>
  <c r="O254" i="1"/>
  <c r="J255" i="1"/>
  <c r="AI86" i="1"/>
  <c r="AJ86" i="1"/>
  <c r="E237" i="1"/>
  <c r="J424" i="1" s="1"/>
  <c r="J425" i="1" s="1"/>
  <c r="O255" i="1" l="1"/>
  <c r="AI87" i="1"/>
  <c r="AJ87" i="1"/>
  <c r="G237" i="1"/>
  <c r="L424" i="1" s="1"/>
  <c r="L425" i="1" s="1"/>
  <c r="E238" i="1"/>
  <c r="P424" i="1" s="1"/>
  <c r="P425" i="1" s="1"/>
  <c r="AJ88" i="1" l="1"/>
  <c r="AI88" i="1"/>
  <c r="G238" i="1"/>
  <c r="R424" i="1" s="1"/>
  <c r="R425" i="1" s="1"/>
  <c r="AI89" i="1" l="1"/>
  <c r="AJ89" i="1"/>
  <c r="AJ90" i="1" l="1"/>
  <c r="AI90" i="1"/>
  <c r="AJ91" i="1" l="1"/>
  <c r="AI91" i="1"/>
  <c r="F245" i="1"/>
  <c r="O445" i="1" s="1"/>
  <c r="AI92" i="1" l="1"/>
  <c r="AJ92" i="1"/>
  <c r="F246" i="1"/>
  <c r="O446" i="1" s="1"/>
  <c r="AJ93" i="1" l="1"/>
  <c r="AI93" i="1"/>
  <c r="F247" i="1"/>
  <c r="O447" i="1" s="1"/>
  <c r="E245" i="1"/>
  <c r="K445" i="1" s="1"/>
  <c r="AJ94" i="1" l="1"/>
  <c r="AI94" i="1"/>
  <c r="G245" i="1"/>
  <c r="S445" i="1" s="1"/>
  <c r="F248" i="1"/>
  <c r="O442" i="1" s="1"/>
  <c r="E246" i="1"/>
  <c r="K446" i="1" s="1"/>
  <c r="AI95" i="1" l="1"/>
  <c r="AJ95" i="1"/>
  <c r="F249" i="1"/>
  <c r="O448" i="1" s="1"/>
  <c r="G246" i="1"/>
  <c r="S446" i="1" s="1"/>
  <c r="E247" i="1"/>
  <c r="K447" i="1" s="1"/>
  <c r="AJ96" i="1" l="1"/>
  <c r="AI96" i="1"/>
  <c r="G247" i="1"/>
  <c r="S447" i="1" s="1"/>
  <c r="F250" i="1"/>
  <c r="O439" i="1" s="1"/>
  <c r="E248" i="1"/>
  <c r="K442" i="1" s="1"/>
  <c r="AJ97" i="1" l="1"/>
  <c r="AI97" i="1"/>
  <c r="F251" i="1"/>
  <c r="O437" i="1" s="1"/>
  <c r="G248" i="1"/>
  <c r="S442" i="1" s="1"/>
  <c r="E249" i="1"/>
  <c r="K448" i="1" s="1"/>
  <c r="AI98" i="1" l="1"/>
  <c r="AJ98" i="1"/>
  <c r="G249" i="1"/>
  <c r="S448" i="1" s="1"/>
  <c r="F252" i="1"/>
  <c r="O440" i="1" s="1"/>
  <c r="E250" i="1"/>
  <c r="K439" i="1" s="1"/>
  <c r="AJ99" i="1" l="1"/>
  <c r="AI99" i="1"/>
  <c r="F253" i="1"/>
  <c r="O441" i="1" s="1"/>
  <c r="G250" i="1"/>
  <c r="S439" i="1" s="1"/>
  <c r="E251" i="1"/>
  <c r="K437" i="1" s="1"/>
  <c r="AJ100" i="1" l="1"/>
  <c r="AI100" i="1"/>
  <c r="G251" i="1"/>
  <c r="S437" i="1" s="1"/>
  <c r="F254" i="1"/>
  <c r="O438" i="1" s="1"/>
  <c r="E252" i="1"/>
  <c r="K440" i="1" s="1"/>
  <c r="AI101" i="1" l="1"/>
  <c r="AJ101" i="1"/>
  <c r="F255" i="1"/>
  <c r="O443" i="1" s="1"/>
  <c r="G252" i="1"/>
  <c r="S440" i="1" s="1"/>
  <c r="E253" i="1"/>
  <c r="K441" i="1" s="1"/>
  <c r="AJ102" i="1" l="1"/>
  <c r="AI102" i="1"/>
  <c r="G253" i="1"/>
  <c r="S441" i="1" s="1"/>
  <c r="F256" i="1"/>
  <c r="O436" i="1" s="1"/>
  <c r="E254" i="1"/>
  <c r="K438" i="1" s="1"/>
  <c r="AJ103" i="1" l="1"/>
  <c r="AI103" i="1"/>
  <c r="F257" i="1"/>
  <c r="O435" i="1" s="1"/>
  <c r="G254" i="1"/>
  <c r="S438" i="1" s="1"/>
  <c r="E255" i="1"/>
  <c r="K443" i="1" s="1"/>
  <c r="AI104" i="1" l="1"/>
  <c r="AJ104" i="1"/>
  <c r="G255" i="1"/>
  <c r="S443" i="1" s="1"/>
  <c r="E256" i="1"/>
  <c r="K436" i="1" s="1"/>
  <c r="AJ105" i="1" l="1"/>
  <c r="AI105" i="1"/>
  <c r="G256" i="1"/>
  <c r="S436" i="1" s="1"/>
  <c r="E257" i="1"/>
  <c r="K435" i="1" s="1"/>
  <c r="AJ106" i="1" l="1"/>
  <c r="AI106" i="1"/>
  <c r="F260" i="1"/>
  <c r="G257" i="1"/>
  <c r="S435" i="1" s="1"/>
  <c r="AJ107" i="1" l="1"/>
  <c r="AI107" i="1"/>
  <c r="F261" i="1"/>
  <c r="AJ108" i="1" l="1"/>
  <c r="AI108" i="1"/>
  <c r="F262" i="1"/>
  <c r="E260" i="1"/>
  <c r="AJ109" i="1" l="1"/>
  <c r="AI109" i="1"/>
  <c r="G260" i="1"/>
  <c r="F263" i="1"/>
  <c r="E261" i="1"/>
  <c r="AI110" i="1" l="1"/>
  <c r="AJ110" i="1"/>
  <c r="F264" i="1"/>
  <c r="G261" i="1"/>
  <c r="E262" i="1"/>
  <c r="AJ111" i="1" l="1"/>
  <c r="AI111" i="1"/>
  <c r="G262" i="1"/>
  <c r="E263" i="1"/>
  <c r="AJ112" i="1" l="1"/>
  <c r="AI112" i="1"/>
  <c r="F266" i="1"/>
  <c r="G263" i="1"/>
  <c r="E264" i="1"/>
  <c r="AI113" i="1" l="1"/>
  <c r="AJ113" i="1"/>
  <c r="G264" i="1"/>
  <c r="F267" i="1"/>
  <c r="AJ114" i="1" l="1"/>
  <c r="AI114" i="1"/>
  <c r="F268" i="1"/>
  <c r="E266" i="1"/>
  <c r="AJ115" i="1" l="1"/>
  <c r="AI115" i="1"/>
  <c r="G266" i="1"/>
  <c r="F269" i="1"/>
  <c r="E267" i="1"/>
  <c r="AI116" i="1" l="1"/>
  <c r="AJ116" i="1"/>
  <c r="F270" i="1"/>
  <c r="G267" i="1"/>
  <c r="E268" i="1"/>
  <c r="AJ117" i="1" l="1"/>
  <c r="AI117" i="1"/>
  <c r="G268" i="1"/>
  <c r="E269" i="1"/>
  <c r="AJ118" i="1" l="1"/>
  <c r="AI118" i="1"/>
  <c r="F272" i="1"/>
  <c r="G269" i="1"/>
  <c r="E270" i="1"/>
  <c r="AI119" i="1" l="1"/>
  <c r="AJ119" i="1"/>
  <c r="G270" i="1"/>
  <c r="F273" i="1"/>
  <c r="AJ120" i="1" l="1"/>
  <c r="AI120" i="1"/>
  <c r="F274" i="1"/>
  <c r="E272" i="1"/>
  <c r="AJ121" i="1" l="1"/>
  <c r="AI121" i="1"/>
  <c r="F275" i="1"/>
  <c r="G272" i="1"/>
  <c r="E273" i="1"/>
  <c r="AI122" i="1" l="1"/>
  <c r="AJ122" i="1"/>
  <c r="G273" i="1"/>
  <c r="F276" i="1"/>
  <c r="E274" i="1"/>
  <c r="AJ123" i="1" l="1"/>
  <c r="AI123" i="1"/>
  <c r="G274" i="1"/>
  <c r="E275" i="1"/>
  <c r="AJ124" i="1" l="1"/>
  <c r="AI124" i="1"/>
  <c r="G275" i="1"/>
  <c r="F278" i="1"/>
  <c r="E276" i="1"/>
  <c r="AI125" i="1" l="1"/>
  <c r="AJ125" i="1"/>
  <c r="G276" i="1"/>
  <c r="F279" i="1"/>
  <c r="AJ126" i="1" l="1"/>
  <c r="AI126" i="1"/>
  <c r="F280" i="1"/>
  <c r="E278" i="1"/>
  <c r="AJ127" i="1" l="1"/>
  <c r="AI127" i="1"/>
  <c r="G278" i="1"/>
  <c r="F281" i="1"/>
  <c r="E279" i="1"/>
  <c r="AI128" i="1" l="1"/>
  <c r="AJ128" i="1"/>
  <c r="F282" i="1"/>
  <c r="G279" i="1"/>
  <c r="E280" i="1"/>
  <c r="AJ129" i="1" l="1"/>
  <c r="AI129" i="1"/>
  <c r="G280" i="1"/>
  <c r="F283" i="1"/>
  <c r="E281" i="1"/>
  <c r="AJ130" i="1" l="1"/>
  <c r="AI130" i="1"/>
  <c r="F284" i="1"/>
  <c r="G281" i="1"/>
  <c r="E282" i="1"/>
  <c r="AI131" i="1" l="1"/>
  <c r="AJ131" i="1"/>
  <c r="G282" i="1"/>
  <c r="F285" i="1"/>
  <c r="E283" i="1"/>
  <c r="AJ132" i="1" l="1"/>
  <c r="AI132" i="1"/>
  <c r="F286" i="1"/>
  <c r="G283" i="1"/>
  <c r="E284" i="1"/>
  <c r="AJ133" i="1" l="1"/>
  <c r="AI133" i="1"/>
  <c r="G284" i="1"/>
  <c r="F287" i="1"/>
  <c r="E285" i="1"/>
  <c r="AI134" i="1" l="1"/>
  <c r="AJ134" i="1"/>
  <c r="F288" i="1"/>
  <c r="G285" i="1"/>
  <c r="E286" i="1"/>
  <c r="AJ135" i="1" l="1"/>
  <c r="AI135" i="1"/>
  <c r="G286" i="1"/>
  <c r="F289" i="1"/>
  <c r="E287" i="1"/>
  <c r="AJ136" i="1" l="1"/>
  <c r="AI136" i="1"/>
  <c r="F290" i="1"/>
  <c r="G287" i="1"/>
  <c r="E288" i="1"/>
  <c r="AI137" i="1" l="1"/>
  <c r="AJ137" i="1"/>
  <c r="F291" i="1"/>
  <c r="G288" i="1"/>
  <c r="E289" i="1"/>
  <c r="AJ138" i="1" l="1"/>
  <c r="AI138" i="1"/>
  <c r="G289" i="1"/>
  <c r="F292" i="1"/>
  <c r="E290" i="1"/>
  <c r="AI139" i="1" l="1"/>
  <c r="AJ139" i="1"/>
  <c r="F293" i="1"/>
  <c r="G290" i="1"/>
  <c r="E291" i="1"/>
  <c r="AI140" i="1" l="1"/>
  <c r="AJ140" i="1"/>
  <c r="G291" i="1"/>
  <c r="F294" i="1"/>
  <c r="E292" i="1"/>
  <c r="AJ141" i="1" l="1"/>
  <c r="AI141" i="1"/>
  <c r="F295" i="1"/>
  <c r="G292" i="1"/>
  <c r="E293" i="1"/>
  <c r="AJ142" i="1" l="1"/>
  <c r="AI142" i="1"/>
  <c r="G293" i="1"/>
  <c r="F296" i="1"/>
  <c r="E294" i="1"/>
  <c r="AI143" i="1" l="1"/>
  <c r="AJ143" i="1"/>
  <c r="F297" i="1"/>
  <c r="G294" i="1"/>
  <c r="E295" i="1"/>
  <c r="AJ144" i="1" l="1"/>
  <c r="AI144" i="1"/>
  <c r="G295" i="1"/>
  <c r="F298" i="1"/>
  <c r="E296" i="1"/>
  <c r="AJ145" i="1" l="1"/>
  <c r="AI145" i="1"/>
  <c r="F299" i="1"/>
  <c r="G296" i="1"/>
  <c r="E297" i="1"/>
  <c r="AI146" i="1" l="1"/>
  <c r="AJ146" i="1"/>
  <c r="G297" i="1"/>
  <c r="F300" i="1"/>
  <c r="E298" i="1"/>
  <c r="AJ147" i="1" l="1"/>
  <c r="AI147" i="1"/>
  <c r="F301" i="1"/>
  <c r="G298" i="1"/>
  <c r="E299" i="1"/>
  <c r="AJ148" i="1" l="1"/>
  <c r="AI148" i="1"/>
  <c r="G299" i="1"/>
  <c r="F302" i="1"/>
  <c r="E300" i="1"/>
  <c r="AI149" i="1" l="1"/>
  <c r="AJ149" i="1"/>
  <c r="F303" i="1"/>
  <c r="G300" i="1"/>
  <c r="E301" i="1"/>
  <c r="AJ150" i="1" l="1"/>
  <c r="AI150" i="1"/>
  <c r="G301" i="1"/>
  <c r="F304" i="1"/>
  <c r="E302" i="1"/>
  <c r="AJ151" i="1" l="1"/>
  <c r="AI151" i="1"/>
  <c r="F305" i="1"/>
  <c r="G302" i="1"/>
  <c r="E303" i="1"/>
  <c r="AI152" i="1" l="1"/>
  <c r="AJ152" i="1"/>
  <c r="G303" i="1"/>
  <c r="F306" i="1"/>
  <c r="E304" i="1"/>
  <c r="AJ153" i="1" l="1"/>
  <c r="AI153" i="1"/>
  <c r="F307" i="1"/>
  <c r="G304" i="1"/>
  <c r="E305" i="1"/>
  <c r="AJ154" i="1" l="1"/>
  <c r="AI154" i="1"/>
  <c r="G305" i="1"/>
  <c r="F308" i="1"/>
  <c r="E306" i="1"/>
  <c r="AJ155" i="1" l="1"/>
  <c r="AI155" i="1"/>
  <c r="F309" i="1"/>
  <c r="G306" i="1"/>
  <c r="E307" i="1"/>
  <c r="AJ156" i="1" l="1"/>
  <c r="AI156" i="1"/>
  <c r="G307" i="1"/>
  <c r="F310" i="1"/>
  <c r="E308" i="1"/>
  <c r="AJ157" i="1" l="1"/>
  <c r="AI157" i="1"/>
  <c r="F311" i="1"/>
  <c r="G308" i="1"/>
  <c r="E309" i="1"/>
  <c r="AI158" i="1" l="1"/>
  <c r="AJ158" i="1"/>
  <c r="G309" i="1"/>
  <c r="F312" i="1"/>
  <c r="E310" i="1"/>
  <c r="AJ159" i="1" l="1"/>
  <c r="AI159" i="1"/>
  <c r="F313" i="1"/>
  <c r="G310" i="1"/>
  <c r="E311" i="1"/>
  <c r="AJ160" i="1" l="1"/>
  <c r="AI160" i="1"/>
  <c r="G311" i="1"/>
  <c r="F314" i="1"/>
  <c r="E312" i="1"/>
  <c r="AI161" i="1" l="1"/>
  <c r="AJ161" i="1"/>
  <c r="F315" i="1"/>
  <c r="G312" i="1"/>
  <c r="E313" i="1"/>
  <c r="AJ162" i="1" l="1"/>
  <c r="AI162" i="1"/>
  <c r="G313" i="1"/>
  <c r="F316" i="1"/>
  <c r="E314" i="1"/>
  <c r="AI163" i="1" l="1"/>
  <c r="AJ163" i="1"/>
  <c r="F317" i="1"/>
  <c r="G314" i="1"/>
  <c r="E315" i="1"/>
  <c r="AI164" i="1" l="1"/>
  <c r="AJ164" i="1"/>
  <c r="G315" i="1"/>
  <c r="F318" i="1"/>
  <c r="E316" i="1"/>
  <c r="AJ165" i="1" l="1"/>
  <c r="AI165" i="1"/>
  <c r="F319" i="1"/>
  <c r="G316" i="1"/>
  <c r="E317" i="1"/>
  <c r="AJ166" i="1" l="1"/>
  <c r="AI166" i="1"/>
  <c r="G317" i="1"/>
  <c r="F320" i="1"/>
  <c r="E318" i="1"/>
  <c r="AI167" i="1" l="1"/>
  <c r="AJ167" i="1"/>
  <c r="F321" i="1"/>
  <c r="G318" i="1"/>
  <c r="E319" i="1"/>
  <c r="AJ168" i="1" l="1"/>
  <c r="AI168" i="1"/>
  <c r="G319" i="1"/>
  <c r="F322" i="1"/>
  <c r="E320" i="1"/>
  <c r="AJ169" i="1" l="1"/>
  <c r="AI169" i="1"/>
  <c r="F323" i="1"/>
  <c r="G320" i="1"/>
  <c r="E321" i="1"/>
  <c r="AI170" i="1" l="1"/>
  <c r="AJ170" i="1"/>
  <c r="G321" i="1"/>
  <c r="F324" i="1"/>
  <c r="E322" i="1"/>
  <c r="AI171" i="1" l="1"/>
  <c r="AJ171" i="1"/>
  <c r="F325" i="1"/>
  <c r="G322" i="1"/>
  <c r="E323" i="1"/>
  <c r="AJ172" i="1" l="1"/>
  <c r="AI172" i="1"/>
  <c r="G323" i="1"/>
  <c r="F326" i="1"/>
  <c r="E324" i="1"/>
  <c r="AI173" i="1" l="1"/>
  <c r="AJ173" i="1"/>
  <c r="F327" i="1"/>
  <c r="G324" i="1"/>
  <c r="E325" i="1"/>
  <c r="AJ174" i="1" l="1"/>
  <c r="AI174" i="1"/>
  <c r="G325" i="1"/>
  <c r="F328" i="1"/>
  <c r="E326" i="1"/>
  <c r="AJ175" i="1" l="1"/>
  <c r="AI175" i="1"/>
  <c r="F329" i="1"/>
  <c r="G326" i="1"/>
  <c r="E327" i="1"/>
  <c r="AI176" i="1" l="1"/>
  <c r="AJ176" i="1"/>
  <c r="G327" i="1"/>
  <c r="F330" i="1"/>
  <c r="E328" i="1"/>
  <c r="AJ177" i="1" l="1"/>
  <c r="AI177" i="1"/>
  <c r="F331" i="1"/>
  <c r="G328" i="1"/>
  <c r="E329" i="1"/>
  <c r="AJ178" i="1" l="1"/>
  <c r="AI178" i="1"/>
  <c r="G329" i="1"/>
  <c r="F332" i="1"/>
  <c r="E330" i="1"/>
  <c r="AJ179" i="1" l="1"/>
  <c r="AI179" i="1"/>
  <c r="F333" i="1"/>
  <c r="G330" i="1"/>
  <c r="E331" i="1"/>
  <c r="AJ180" i="1" l="1"/>
  <c r="AI180" i="1"/>
  <c r="G331" i="1"/>
  <c r="F334" i="1"/>
  <c r="E332" i="1"/>
  <c r="AJ181" i="1" l="1"/>
  <c r="AI181" i="1"/>
  <c r="F335" i="1"/>
  <c r="G332" i="1"/>
  <c r="E333" i="1"/>
  <c r="AI182" i="1" l="1"/>
  <c r="AJ182" i="1"/>
  <c r="G333" i="1"/>
  <c r="F336" i="1"/>
  <c r="E334" i="1"/>
  <c r="AJ183" i="1" l="1"/>
  <c r="AI183" i="1"/>
  <c r="G334" i="1"/>
  <c r="F337" i="1"/>
  <c r="E335" i="1"/>
  <c r="AJ184" i="1" l="1"/>
  <c r="AI184" i="1"/>
  <c r="F338" i="1"/>
  <c r="G335" i="1"/>
  <c r="E336" i="1"/>
  <c r="AI185" i="1" l="1"/>
  <c r="AJ185" i="1"/>
  <c r="G336" i="1"/>
  <c r="F339" i="1"/>
  <c r="E337" i="1"/>
  <c r="AJ186" i="1" l="1"/>
  <c r="AI186" i="1"/>
  <c r="F340" i="1"/>
  <c r="G337" i="1"/>
  <c r="E338" i="1"/>
  <c r="AI187" i="1" l="1"/>
  <c r="AJ187" i="1"/>
  <c r="G338" i="1"/>
  <c r="F341" i="1"/>
  <c r="E339" i="1"/>
  <c r="AI188" i="1" l="1"/>
  <c r="AJ188" i="1"/>
  <c r="F342" i="1"/>
  <c r="G339" i="1"/>
  <c r="E340" i="1"/>
  <c r="AJ189" i="1" l="1"/>
  <c r="AI189" i="1"/>
  <c r="G340" i="1"/>
  <c r="F343" i="1"/>
  <c r="E341" i="1"/>
  <c r="AJ190" i="1" l="1"/>
  <c r="AI190" i="1"/>
  <c r="F344" i="1"/>
  <c r="G341" i="1"/>
  <c r="E342" i="1"/>
  <c r="AI191" i="1" l="1"/>
  <c r="AJ191" i="1"/>
  <c r="G342" i="1"/>
  <c r="F345" i="1"/>
  <c r="E343" i="1"/>
  <c r="AJ192" i="1" l="1"/>
  <c r="AI192" i="1"/>
  <c r="F346" i="1"/>
  <c r="G343" i="1"/>
  <c r="E344" i="1"/>
  <c r="AJ193" i="1" l="1"/>
  <c r="AI193" i="1"/>
  <c r="G344" i="1"/>
  <c r="F347" i="1"/>
  <c r="E345" i="1"/>
  <c r="AI194" i="1" l="1"/>
  <c r="AJ194" i="1"/>
  <c r="F348" i="1"/>
  <c r="G345" i="1"/>
  <c r="E346" i="1"/>
  <c r="AI195" i="1" l="1"/>
  <c r="AJ195" i="1"/>
  <c r="E413" i="1"/>
  <c r="G346" i="1"/>
  <c r="F349" i="1"/>
  <c r="E347" i="1"/>
  <c r="AJ196" i="1" l="1"/>
  <c r="AI196" i="1"/>
  <c r="F350" i="1"/>
  <c r="G347" i="1"/>
  <c r="E348" i="1"/>
  <c r="AI197" i="1" l="1"/>
  <c r="AJ197" i="1"/>
  <c r="G348" i="1"/>
  <c r="F351" i="1"/>
  <c r="E349" i="1"/>
  <c r="AJ198" i="1" l="1"/>
  <c r="AI198" i="1"/>
  <c r="F352" i="1"/>
  <c r="G349" i="1"/>
  <c r="E350" i="1"/>
  <c r="AI199" i="1" l="1"/>
  <c r="AJ199" i="1"/>
  <c r="G350" i="1"/>
  <c r="F353" i="1"/>
  <c r="E351" i="1"/>
  <c r="AI200" i="1" l="1"/>
  <c r="AJ200" i="1"/>
  <c r="F354" i="1"/>
  <c r="G351" i="1"/>
  <c r="E352" i="1"/>
  <c r="AI201" i="1" l="1"/>
  <c r="AJ201" i="1"/>
  <c r="G352" i="1"/>
  <c r="F355" i="1"/>
  <c r="E353" i="1"/>
  <c r="AJ202" i="1" l="1"/>
  <c r="AI202" i="1"/>
  <c r="F413" i="1"/>
  <c r="F356" i="1"/>
  <c r="G353" i="1"/>
  <c r="E354" i="1"/>
  <c r="AJ203" i="1" l="1"/>
  <c r="AI203" i="1"/>
  <c r="G354" i="1"/>
  <c r="F357" i="1"/>
  <c r="E355" i="1"/>
  <c r="AI204" i="1" l="1"/>
  <c r="AJ204" i="1"/>
  <c r="F358" i="1"/>
  <c r="G355" i="1"/>
  <c r="E356" i="1"/>
  <c r="G413" i="1" l="1"/>
  <c r="AI205" i="1"/>
  <c r="AJ205" i="1"/>
  <c r="G356" i="1"/>
  <c r="F359" i="1"/>
  <c r="E357" i="1"/>
  <c r="F360" i="1" l="1"/>
  <c r="G357" i="1"/>
  <c r="E358" i="1"/>
  <c r="G358" i="1" l="1"/>
  <c r="F361" i="1"/>
  <c r="E359" i="1"/>
  <c r="F362" i="1" l="1"/>
  <c r="G359" i="1"/>
  <c r="E360" i="1"/>
  <c r="G360" i="1" l="1"/>
  <c r="F363" i="1"/>
  <c r="E361" i="1"/>
  <c r="F364" i="1" l="1"/>
  <c r="G361" i="1"/>
  <c r="E362" i="1"/>
  <c r="G362" i="1" l="1"/>
  <c r="F365" i="1"/>
  <c r="E363" i="1"/>
  <c r="F366" i="1" l="1"/>
  <c r="G363" i="1"/>
  <c r="E364" i="1"/>
  <c r="G364" i="1" l="1"/>
  <c r="F367" i="1"/>
  <c r="E365" i="1"/>
  <c r="F368" i="1" l="1"/>
  <c r="G365" i="1"/>
  <c r="E366" i="1"/>
  <c r="G366" i="1" l="1"/>
  <c r="F369" i="1"/>
  <c r="E367" i="1"/>
  <c r="F370" i="1" l="1"/>
  <c r="G367" i="1"/>
  <c r="E368" i="1"/>
  <c r="G368" i="1" l="1"/>
  <c r="F371" i="1"/>
  <c r="E369" i="1"/>
  <c r="F372" i="1" l="1"/>
  <c r="G369" i="1"/>
  <c r="E370" i="1"/>
  <c r="G370" i="1" l="1"/>
  <c r="F373" i="1"/>
  <c r="E371" i="1"/>
  <c r="F374" i="1" l="1"/>
  <c r="G371" i="1"/>
  <c r="E372" i="1"/>
  <c r="G372" i="1" l="1"/>
  <c r="F375" i="1"/>
  <c r="E373" i="1"/>
  <c r="F376" i="1" l="1"/>
  <c r="G373" i="1"/>
  <c r="E374" i="1"/>
  <c r="G374" i="1" l="1"/>
  <c r="F377" i="1"/>
  <c r="E375" i="1"/>
  <c r="F378" i="1" l="1"/>
  <c r="G375" i="1"/>
  <c r="E376" i="1"/>
  <c r="G376" i="1" l="1"/>
  <c r="F379" i="1"/>
  <c r="E377" i="1"/>
  <c r="F380" i="1" l="1"/>
  <c r="G377" i="1"/>
  <c r="E378" i="1"/>
  <c r="G378" i="1" l="1"/>
  <c r="F381" i="1"/>
  <c r="E379" i="1"/>
  <c r="F382" i="1" l="1"/>
  <c r="G379" i="1"/>
  <c r="E380" i="1"/>
  <c r="G380" i="1" l="1"/>
  <c r="F383" i="1"/>
  <c r="E381" i="1"/>
  <c r="F384" i="1" l="1"/>
  <c r="G381" i="1"/>
  <c r="E382" i="1"/>
  <c r="G382" i="1" l="1"/>
  <c r="F385" i="1"/>
  <c r="E383" i="1"/>
  <c r="F386" i="1" l="1"/>
  <c r="G383" i="1"/>
  <c r="E384" i="1"/>
  <c r="G384" i="1" l="1"/>
  <c r="F387" i="1"/>
  <c r="E385" i="1"/>
  <c r="F388" i="1" l="1"/>
  <c r="G385" i="1"/>
  <c r="E386" i="1"/>
  <c r="G386" i="1" l="1"/>
  <c r="F389" i="1"/>
  <c r="E387" i="1"/>
  <c r="F390" i="1" l="1"/>
  <c r="G387" i="1"/>
  <c r="E388" i="1"/>
  <c r="G388" i="1" l="1"/>
  <c r="F391" i="1"/>
  <c r="E389" i="1"/>
  <c r="F392" i="1" l="1"/>
  <c r="G389" i="1"/>
  <c r="E390" i="1"/>
  <c r="G390" i="1" l="1"/>
  <c r="F393" i="1"/>
  <c r="E391" i="1"/>
  <c r="F394" i="1" l="1"/>
  <c r="G391" i="1"/>
  <c r="E392" i="1"/>
  <c r="G392" i="1" l="1"/>
  <c r="F395" i="1"/>
  <c r="E393" i="1"/>
  <c r="F396" i="1" l="1"/>
  <c r="G393" i="1"/>
  <c r="E394" i="1"/>
  <c r="G394" i="1" l="1"/>
  <c r="F397" i="1"/>
  <c r="E395" i="1"/>
  <c r="F398" i="1" l="1"/>
  <c r="G395" i="1"/>
  <c r="E396" i="1"/>
  <c r="G396" i="1" l="1"/>
  <c r="F399" i="1"/>
  <c r="E397" i="1"/>
  <c r="F400" i="1" l="1"/>
  <c r="G397" i="1"/>
  <c r="E398" i="1"/>
  <c r="G398" i="1" l="1"/>
  <c r="F401" i="1"/>
  <c r="E399" i="1"/>
  <c r="G399" i="1" l="1"/>
  <c r="F402" i="1"/>
  <c r="E400" i="1"/>
  <c r="G400" i="1" l="1"/>
  <c r="F403" i="1"/>
  <c r="E401" i="1"/>
  <c r="F404" i="1" l="1"/>
  <c r="G401" i="1"/>
  <c r="E402" i="1"/>
  <c r="G402" i="1" l="1"/>
  <c r="F405" i="1"/>
  <c r="E403" i="1"/>
  <c r="F406" i="1" l="1"/>
  <c r="G403" i="1"/>
  <c r="E404" i="1"/>
  <c r="G404" i="1" l="1"/>
  <c r="F407" i="1"/>
  <c r="E405" i="1"/>
  <c r="F408" i="1" l="1"/>
  <c r="G405" i="1"/>
  <c r="E406" i="1"/>
  <c r="G406" i="1" l="1"/>
  <c r="F409" i="1"/>
  <c r="E407" i="1"/>
  <c r="F410" i="1" l="1"/>
  <c r="G407" i="1"/>
  <c r="E408" i="1"/>
  <c r="G408" i="1" l="1"/>
  <c r="F412" i="1"/>
  <c r="F411" i="1"/>
  <c r="E409" i="1"/>
  <c r="G409" i="1" l="1"/>
  <c r="E410" i="1"/>
  <c r="G410" i="1" l="1"/>
  <c r="E412" i="1"/>
  <c r="E411" i="1"/>
  <c r="G412" i="1" l="1"/>
  <c r="G411" i="1"/>
</calcChain>
</file>

<file path=xl/sharedStrings.xml><?xml version="1.0" encoding="utf-8"?>
<sst xmlns="http://schemas.openxmlformats.org/spreadsheetml/2006/main" count="541" uniqueCount="220">
  <si>
    <t>Val d'Aosta</t>
  </si>
  <si>
    <t>Piemonte</t>
  </si>
  <si>
    <t>Lombardia</t>
  </si>
  <si>
    <t>Liguria</t>
  </si>
  <si>
    <t>Trentino AA</t>
  </si>
  <si>
    <t>Friuli VG</t>
  </si>
  <si>
    <t>Veneto</t>
  </si>
  <si>
    <t>Emilia R.</t>
  </si>
  <si>
    <t>Toscana</t>
  </si>
  <si>
    <t>Marche</t>
  </si>
  <si>
    <t>Umbria</t>
  </si>
  <si>
    <t>Lazio</t>
  </si>
  <si>
    <t>Abruzzo</t>
  </si>
  <si>
    <t>Campania</t>
  </si>
  <si>
    <t>Molise</t>
  </si>
  <si>
    <t>Puglia</t>
  </si>
  <si>
    <t>Basilicata</t>
  </si>
  <si>
    <t>Calabria</t>
  </si>
  <si>
    <t>Sicilia</t>
  </si>
  <si>
    <t>Sardegna</t>
  </si>
  <si>
    <t>Nord ovest</t>
  </si>
  <si>
    <t>Nord est</t>
  </si>
  <si>
    <t>Centro</t>
  </si>
  <si>
    <t>Sud</t>
  </si>
  <si>
    <t>Isole</t>
  </si>
  <si>
    <t>Italia</t>
  </si>
  <si>
    <t>FONTE</t>
  </si>
  <si>
    <t>NOTE</t>
  </si>
  <si>
    <t>REGIONE</t>
  </si>
  <si>
    <t>RIPARTIZIONE</t>
  </si>
  <si>
    <t>MEDIA NAZ.</t>
  </si>
  <si>
    <t>MIN</t>
  </si>
  <si>
    <t>MAX</t>
  </si>
  <si>
    <t>Unità di misura</t>
  </si>
  <si>
    <t>Anno</t>
  </si>
  <si>
    <t>MODALITA' DI CALCOLO</t>
  </si>
  <si>
    <r>
      <t xml:space="preserve">Fonti - Note - Modalità di calcolo </t>
    </r>
    <r>
      <rPr>
        <b/>
        <sz val="16"/>
        <color rgb="FFB1291C"/>
        <rFont val="Calibri"/>
        <family val="2"/>
        <scheme val="minor"/>
      </rPr>
      <t>&gt;&gt;&gt;</t>
    </r>
  </si>
  <si>
    <t>Analisi di genere dei fenomeni di occupazione - disoccupazione - inattività</t>
  </si>
  <si>
    <t>Tasso di occupazione femminile (15-64 anni)</t>
  </si>
  <si>
    <t>valore %</t>
  </si>
  <si>
    <t xml:space="preserve">Tasso di occupazione femminile 55-64 anni </t>
  </si>
  <si>
    <t>Differenza tra Tasso di occupazione maschile e femminile</t>
  </si>
  <si>
    <t>Evoluzione nell’ultimo quinquennio del tasso di occupazione femminile (*)(**)</t>
  </si>
  <si>
    <t>Tasso di inattività femminile (15-64 anni) (*)</t>
  </si>
  <si>
    <t>Evoluzione nell’ultimo quinquennio del tasso di inattività femminile (*)(**)</t>
  </si>
  <si>
    <t>Tasso di disoccupazione femminile (15 anni e oltre)</t>
  </si>
  <si>
    <t>Tasso di disoccupazione giovanile femminile (15-24 anni) (*)</t>
  </si>
  <si>
    <t>Incidenza della disoccupazione femminile di lunga durata (*) (**)</t>
  </si>
  <si>
    <t>Evoluzione nell’ultimo quinquennio del tasso di disoccupazione femminile (*)(**)</t>
  </si>
  <si>
    <t>Analisi delle donne occupate per settore economico</t>
  </si>
  <si>
    <t>N. donne occupate nel settore economico agricoltura, silvicoltura e pesca</t>
  </si>
  <si>
    <t>valore ass. (Migl.)</t>
  </si>
  <si>
    <t>N. donne occupate nel settore economico totale industria (b-f)</t>
  </si>
  <si>
    <t>N. donne occupate nel settore economico totale industria escluse costruzioni (b-e)</t>
  </si>
  <si>
    <t>N. donne occupate nel settore economico costruzioni (f)</t>
  </si>
  <si>
    <t>N. donne occupate nel settore economico totale servizi (g-u)</t>
  </si>
  <si>
    <t>N. donne occupate nel settore economico commercio, alberghi e ristoranti (g,i)</t>
  </si>
  <si>
    <t xml:space="preserve">N. di donne occupate nel settore economico altre attività dei servizi (h, j-u) </t>
  </si>
  <si>
    <t>Analisi di genere per strategie di conciliazione (part time e congedi)</t>
  </si>
  <si>
    <t>Quota di donne impiegate a tempo parziale (*) (**)</t>
  </si>
  <si>
    <t>Quota di congedi parentali concessi a donne (*)</t>
  </si>
  <si>
    <t>Analisi di genere per iscritti INPS co.co.pro. e per contratti a tempo determinato</t>
  </si>
  <si>
    <t>Quota di donne con contratto subordinato a tempo determinato (*) (**) (***)</t>
  </si>
  <si>
    <t>Previsioni di assunzioni per settore economico e genere</t>
  </si>
  <si>
    <t>Quota di previsione di assunzioni di donne nel settore economico industrie manifatturiere (*)(**)</t>
  </si>
  <si>
    <t>Quota di previsione di assunzioni di donne nel settore ind. estrattive, chimiche, dei metalli e dei minerali non metalliferi (*)(**)</t>
  </si>
  <si>
    <r>
      <t xml:space="preserve">Quota di previsione di assunzioni di donne nel settore </t>
    </r>
    <r>
      <rPr>
        <i/>
        <sz val="10"/>
        <rFont val="Calibri"/>
        <family val="2"/>
      </rPr>
      <t>industrie meccaniche, elettriche ed elettroniche</t>
    </r>
    <r>
      <rPr>
        <sz val="10"/>
        <rFont val="Calibri"/>
        <family val="2"/>
      </rPr>
      <t xml:space="preserve"> (*)(**)</t>
    </r>
  </si>
  <si>
    <r>
      <t xml:space="preserve">Quota di previsione di assunzioni donne nel settore </t>
    </r>
    <r>
      <rPr>
        <i/>
        <sz val="10"/>
        <rFont val="Calibri"/>
        <family val="2"/>
      </rPr>
      <t xml:space="preserve">servizi di pubblica utilità </t>
    </r>
    <r>
      <rPr>
        <sz val="10"/>
        <rFont val="Calibri"/>
        <family val="2"/>
      </rPr>
      <t>(*)(**)</t>
    </r>
  </si>
  <si>
    <r>
      <t xml:space="preserve">Quota di previsione di assunzioni donne nel settore </t>
    </r>
    <r>
      <rPr>
        <i/>
        <sz val="10"/>
        <rFont val="Calibri"/>
        <family val="2"/>
      </rPr>
      <t>costruzioni</t>
    </r>
    <r>
      <rPr>
        <sz val="10"/>
        <rFont val="Calibri"/>
        <family val="2"/>
      </rPr>
      <t xml:space="preserve"> (*)(**)</t>
    </r>
  </si>
  <si>
    <r>
      <t xml:space="preserve">Quota di previsione di assunzioni donne nel settore </t>
    </r>
    <r>
      <rPr>
        <i/>
        <sz val="10"/>
        <rFont val="Calibri"/>
        <family val="2"/>
      </rPr>
      <t>commercio</t>
    </r>
    <r>
      <rPr>
        <sz val="10"/>
        <rFont val="Calibri"/>
        <family val="2"/>
      </rPr>
      <t xml:space="preserve"> (*)(**)</t>
    </r>
  </si>
  <si>
    <r>
      <t>Quota di previsione di assunzioni donne nel settore</t>
    </r>
    <r>
      <rPr>
        <i/>
        <sz val="10"/>
        <rFont val="Calibri"/>
        <family val="2"/>
      </rPr>
      <t xml:space="preserve"> servizi turistici </t>
    </r>
    <r>
      <rPr>
        <sz val="10"/>
        <rFont val="Calibri"/>
        <family val="2"/>
      </rPr>
      <t>(*)(**)</t>
    </r>
  </si>
  <si>
    <r>
      <t xml:space="preserve">Quota di previsione di assunzioni donne nel settore </t>
    </r>
    <r>
      <rPr>
        <i/>
        <sz val="10"/>
        <rFont val="Calibri"/>
        <family val="2"/>
      </rPr>
      <t>servizi tecnologici e avanzati</t>
    </r>
    <r>
      <rPr>
        <sz val="10"/>
        <rFont val="Calibri"/>
        <family val="2"/>
      </rPr>
      <t xml:space="preserve"> (*)(**)</t>
    </r>
  </si>
  <si>
    <r>
      <t xml:space="preserve">Quote di previsione di assunzioni donne nel settore </t>
    </r>
    <r>
      <rPr>
        <i/>
        <sz val="10"/>
        <rFont val="Calibri"/>
        <family val="2"/>
      </rPr>
      <t xml:space="preserve">servizi finanziari </t>
    </r>
    <r>
      <rPr>
        <sz val="10"/>
        <rFont val="Calibri"/>
        <family val="2"/>
      </rPr>
      <t>(*)(**)</t>
    </r>
  </si>
  <si>
    <r>
      <t>Quote di previsione di assunzioni donne nel settore</t>
    </r>
    <r>
      <rPr>
        <i/>
        <sz val="10"/>
        <rFont val="Calibri"/>
        <family val="2"/>
      </rPr>
      <t xml:space="preserve"> servizi operativi</t>
    </r>
    <r>
      <rPr>
        <sz val="10"/>
        <rFont val="Calibri"/>
        <family val="2"/>
      </rPr>
      <t xml:space="preserve"> (*)(**)</t>
    </r>
  </si>
  <si>
    <r>
      <t xml:space="preserve">Quota di previsione di assunzioni donne nel settore </t>
    </r>
    <r>
      <rPr>
        <i/>
        <sz val="10"/>
        <rFont val="Calibri"/>
        <family val="2"/>
      </rPr>
      <t>servizi di trasporto, logistica e magazzinaggio</t>
    </r>
    <r>
      <rPr>
        <sz val="10"/>
        <rFont val="Calibri"/>
        <family val="2"/>
      </rPr>
      <t xml:space="preserve"> (*)(**)</t>
    </r>
  </si>
  <si>
    <r>
      <t xml:space="preserve">Quote di previsione di assunzioni donne nel settore </t>
    </r>
    <r>
      <rPr>
        <i/>
        <sz val="10"/>
        <rFont val="Calibri"/>
        <family val="2"/>
      </rPr>
      <t>servizi alle persone</t>
    </r>
    <r>
      <rPr>
        <sz val="10"/>
        <rFont val="Calibri"/>
        <family val="2"/>
      </rPr>
      <t xml:space="preserve"> (*)(**)</t>
    </r>
  </si>
  <si>
    <r>
      <t xml:space="preserve">Quote di previsione di assunzioni donne nel settore </t>
    </r>
    <r>
      <rPr>
        <i/>
        <sz val="10"/>
        <rFont val="Calibri"/>
        <family val="2"/>
      </rPr>
      <t>servizi professionali</t>
    </r>
    <r>
      <rPr>
        <sz val="10"/>
        <rFont val="Calibri"/>
        <family val="2"/>
      </rPr>
      <t xml:space="preserve"> (*)(**)</t>
    </r>
  </si>
  <si>
    <t xml:space="preserve">Donne pernsionate (di vecchiaia e invalidità) per classe di reddito </t>
  </si>
  <si>
    <t>Donne pensionate da Euro 0 a Euro 499</t>
  </si>
  <si>
    <t>valore ass.</t>
  </si>
  <si>
    <t xml:space="preserve">Donne pensionate da Euro 499 a Euro 999 </t>
  </si>
  <si>
    <t>Donne pensionate da Euro 1.000 a Euro 1.999</t>
  </si>
  <si>
    <t>Donne pensionate da Euro 2.000 a Euro 2.999</t>
  </si>
  <si>
    <t>Donne pensionate da Euro 3.000 e oltre</t>
  </si>
  <si>
    <t>Uomini pensionati da Euro 0 a Euro 499</t>
  </si>
  <si>
    <t xml:space="preserve">Uomini pensionati da Euro 499 a Euro 999 </t>
  </si>
  <si>
    <t>Uomini pensionati da Euro 1.000 a Euro 1.999</t>
  </si>
  <si>
    <t>Uomini pensionati da Euro 2.000 a Euro 2.999</t>
  </si>
  <si>
    <t>Uomini pensionati da Euro 3.000 e oltre</t>
  </si>
  <si>
    <t>Quota di donne pensionate da Euro 0 a Euro 499</t>
  </si>
  <si>
    <t xml:space="preserve">Quota di donne pensionate da Euro 499 a Euro 999 </t>
  </si>
  <si>
    <t>Quota di donne pensionate da Euro 1.000 a Euro 1.999</t>
  </si>
  <si>
    <t>Quota di donne pensionate da Euro 2.000 a Euro 2.999</t>
  </si>
  <si>
    <t>Quota di donne pensionate da Euro 3.000 e oltre</t>
  </si>
  <si>
    <t>Quota di uomini pensionati da Euro 0 a Euro 499</t>
  </si>
  <si>
    <t xml:space="preserve">Quota di uomini pensionati da Euro 499 a Euro 999 </t>
  </si>
  <si>
    <t>Quota di uomini pensionati da Euro 1.000 a Euro 1.999</t>
  </si>
  <si>
    <t>Quota di uomini pensionati da Euro 2.000 a Euro 2.999</t>
  </si>
  <si>
    <t>Quota di uomini pensionati da Euro 3.000 e oltre</t>
  </si>
  <si>
    <r>
      <t xml:space="preserve">N. donne occupate nel settore economico </t>
    </r>
    <r>
      <rPr>
        <i/>
        <sz val="10"/>
        <rFont val="Calibri"/>
        <family val="2"/>
      </rPr>
      <t>altre attività dei servizi</t>
    </r>
    <r>
      <rPr>
        <sz val="10"/>
        <rFont val="Calibri"/>
        <family val="2"/>
      </rPr>
      <t xml:space="preserve"> (h, j-u) </t>
    </r>
  </si>
  <si>
    <r>
      <t xml:space="preserve">N. donne occupate nel settore economico </t>
    </r>
    <r>
      <rPr>
        <i/>
        <sz val="10"/>
        <rFont val="Calibri"/>
        <family val="2"/>
      </rPr>
      <t>commercio, alberghi e ristoranti</t>
    </r>
    <r>
      <rPr>
        <sz val="10"/>
        <rFont val="Calibri"/>
        <family val="2"/>
      </rPr>
      <t xml:space="preserve"> (g,i)</t>
    </r>
  </si>
  <si>
    <r>
      <t xml:space="preserve">N. donne occupate nel settore economico </t>
    </r>
    <r>
      <rPr>
        <i/>
        <sz val="10"/>
        <rFont val="Calibri"/>
        <family val="2"/>
      </rPr>
      <t>servizi totale</t>
    </r>
    <r>
      <rPr>
        <sz val="10"/>
        <rFont val="Calibri"/>
        <family val="2"/>
      </rPr>
      <t xml:space="preserve"> (g-u)</t>
    </r>
  </si>
  <si>
    <r>
      <t xml:space="preserve">N. donne occupate nel settore economico </t>
    </r>
    <r>
      <rPr>
        <i/>
        <sz val="10"/>
        <rFont val="Calibri"/>
        <family val="2"/>
      </rPr>
      <t>costruzioni</t>
    </r>
    <r>
      <rPr>
        <sz val="10"/>
        <rFont val="Calibri"/>
        <family val="2"/>
      </rPr>
      <t xml:space="preserve"> (f)</t>
    </r>
  </si>
  <si>
    <r>
      <t xml:space="preserve">N. donne occupate nel settore economico </t>
    </r>
    <r>
      <rPr>
        <i/>
        <sz val="10"/>
        <rFont val="Calibri"/>
        <family val="2"/>
      </rPr>
      <t>industria escluse costruzioni</t>
    </r>
    <r>
      <rPr>
        <sz val="10"/>
        <rFont val="Calibri"/>
        <family val="2"/>
      </rPr>
      <t xml:space="preserve"> (b-e)</t>
    </r>
  </si>
  <si>
    <r>
      <t>N. donne occupate nel settore economico</t>
    </r>
    <r>
      <rPr>
        <i/>
        <sz val="10"/>
        <rFont val="Calibri"/>
        <family val="2"/>
      </rPr>
      <t xml:space="preserve"> industria totale</t>
    </r>
    <r>
      <rPr>
        <sz val="10"/>
        <rFont val="Calibri"/>
        <family val="2"/>
      </rPr>
      <t xml:space="preserve"> (b-f)</t>
    </r>
  </si>
  <si>
    <t>Quota di uomini impiegati a tempo parziale (*) (**)</t>
  </si>
  <si>
    <t>Tasso di occupazione femminile</t>
  </si>
  <si>
    <t>complessivo</t>
  </si>
  <si>
    <t>giovanile (15-24 anni)</t>
  </si>
  <si>
    <t>Reciproco a 100</t>
  </si>
  <si>
    <t>occupazione</t>
  </si>
  <si>
    <t>inattività</t>
  </si>
  <si>
    <t>disoccupazione</t>
  </si>
  <si>
    <r>
      <t xml:space="preserve">N. donne occupate nel settore economico </t>
    </r>
    <r>
      <rPr>
        <i/>
        <sz val="10"/>
        <rFont val="Calibri"/>
        <family val="2"/>
      </rPr>
      <t>agricoltura, silvicoltura e pesca (a)</t>
    </r>
  </si>
  <si>
    <t>agricoltura, silvicoltura e pesca (a)</t>
  </si>
  <si>
    <t>industria escluse costruzioni (b-e)</t>
  </si>
  <si>
    <t>costruzioni (f)</t>
  </si>
  <si>
    <t>commercio, alberghi e ristoranti (g,i)</t>
  </si>
  <si>
    <t xml:space="preserve">altre attività dei servizi (h, j-u) </t>
  </si>
  <si>
    <t>Part time</t>
  </si>
  <si>
    <t>Full time</t>
  </si>
  <si>
    <r>
      <t>Quota di previsione di assunzioni di donne nel settore</t>
    </r>
    <r>
      <rPr>
        <i/>
        <sz val="10"/>
        <rFont val="Calibri"/>
        <family val="2"/>
      </rPr>
      <t xml:space="preserve"> ind. estrattive, chimiche, dei metalli e dei minerali non metalliferi </t>
    </r>
    <r>
      <rPr>
        <sz val="10"/>
        <rFont val="Calibri"/>
        <family val="2"/>
      </rPr>
      <t>(*)(**)</t>
    </r>
  </si>
  <si>
    <t>servizi professionali</t>
  </si>
  <si>
    <t>ind. estrattive, chimiche, dei metalli e dei minerali non metalliferi</t>
  </si>
  <si>
    <t>industrie meccaniche, elettriche ed elettroniche</t>
  </si>
  <si>
    <t>servizi di pubblica utilità</t>
  </si>
  <si>
    <t>costruzioni</t>
  </si>
  <si>
    <t>commercio</t>
  </si>
  <si>
    <t>servizi turistici</t>
  </si>
  <si>
    <t>servizi tecnologici e avanzati</t>
  </si>
  <si>
    <t>servizi finanziari</t>
  </si>
  <si>
    <t>servizi operativi</t>
  </si>
  <si>
    <t>servizi di trasporto, logistica e magazzinaggio</t>
  </si>
  <si>
    <t>servizi alle persone</t>
  </si>
  <si>
    <t>industrie manifatturiere</t>
  </si>
  <si>
    <t>Quota di previsione di assunzioni di "indifferenti al genere" nel settore economico industrie manifatturiere (*)(**)</t>
  </si>
  <si>
    <t>Quota di previsione di assunzioni di "indifferenti al genere" nel settore ind. estrattive, chimiche, dei metalli e dei minerali non metalliferi (*)(**)</t>
  </si>
  <si>
    <t>Quota di previsione di assunzioni di "indifferenti al genere" nel settore industrie meccaniche, elettriche ed elettroniche (*)(**)</t>
  </si>
  <si>
    <t>Quota di previsione di assunzioni "indifferenti al genere" nel settore servizi di pubblica utilità (*)(**)</t>
  </si>
  <si>
    <t>Quota di previsione di assunzioni "indifferenti al genere" nel settore costruzioni (*)(**)</t>
  </si>
  <si>
    <t>Quota di previsione di assunzioni "indifferenti al genere" nel settore commercio (*)(**)</t>
  </si>
  <si>
    <t>Quota di previsione di assunzioni "indifferenti al genere" nel settore servizi turistici (*)(**)</t>
  </si>
  <si>
    <t>Quota di previsione di assunzioni "indifferenti al genere" nel settore servizi tecnologici e avanzati (*)(**)</t>
  </si>
  <si>
    <t>Quote di previsione di assunzioni "indifferenti al genere" nel settore servizi finanziari (*)(**)</t>
  </si>
  <si>
    <t>Quote di previsione di assunzioni "indifferenti al genere" nel settore servizi operativi (*)(**)</t>
  </si>
  <si>
    <t>Quota di previsione di assunzioni "indifferenti al genere" nel settore servizi di trasporto, logistica e magazzinaggio (*)(**)</t>
  </si>
  <si>
    <t>Quote di previsione di assunzioni "indifferenti al genere" nel settore servizi alle persone (*)(**)</t>
  </si>
  <si>
    <t>Quote di previsione di assunzioni "indifferenti al genere" nel settore servizi professionali (*)(**)</t>
  </si>
  <si>
    <t>Quota di previsione di assunzioni di uomini nel settore economico industrie manifatturiere (*)(**)</t>
  </si>
  <si>
    <t>Quota di previsione di assunzioni di uomini nel settore ind. estrattive, chimiche, dei metalli e dei minerali non metalliferi (*)(**)</t>
  </si>
  <si>
    <t>Quota di previsione di assunzioni di uomini nel settore industrie meccaniche, elettriche ed elettroniche (*)(**)</t>
  </si>
  <si>
    <t>Quota di previsione di assunzioni uomini nel settore servizi di pubblica utilità (*)(**)</t>
  </si>
  <si>
    <t>Quota di previsione di assunzioni uomini nel settore costruzioni (*)(**)</t>
  </si>
  <si>
    <t>Quota di previsione di assunzioni uomini nel settore commercio (*)(**)</t>
  </si>
  <si>
    <t>Quota di previsione di assunzioni uomini nel settore servizi turistici (*)(**)</t>
  </si>
  <si>
    <t>Quota di previsione di assunzioni uomini nel settore servizi tecnologici e avanzati (*)(**)</t>
  </si>
  <si>
    <t>Quote di previsione di assunzioni uomini nel settore servizi finanziari (*)(**)</t>
  </si>
  <si>
    <t>Quote di previsione di assunzioni uomini nel settore servizi operativi (*)(**)</t>
  </si>
  <si>
    <t>Quota di previsione di assunzioni uomini nel settore servizi di trasporto, logistica e magazzinaggio (*)(**)</t>
  </si>
  <si>
    <t>Quote di previsione di assunzioni uomini nel settore servizi alle persone (*)(**)</t>
  </si>
  <si>
    <t>Quote di previsione di assunzioni uomini nel settore servizi professionali (*)(**)</t>
  </si>
  <si>
    <t>Donne</t>
  </si>
  <si>
    <t>Indifferenti</t>
  </si>
  <si>
    <t>Uomini</t>
  </si>
  <si>
    <t>Previsioni di assunzioni per settore economico (figure femminili)</t>
  </si>
  <si>
    <t>Previsioni di assunzioni per settore economico (indifferenti rispetto al genere)</t>
  </si>
  <si>
    <t>Previsioni di assunzioni per settore economico (figure maschili)</t>
  </si>
  <si>
    <t>MERCATO DEL LAVORO</t>
  </si>
  <si>
    <r>
      <t xml:space="preserve">Quota di previsione di assunzioni di "indifferenti al genere" nel settore economico </t>
    </r>
    <r>
      <rPr>
        <i/>
        <sz val="10"/>
        <rFont val="Calibri"/>
        <family val="2"/>
      </rPr>
      <t>industrie manifatturiere</t>
    </r>
    <r>
      <rPr>
        <sz val="10"/>
        <rFont val="Calibri"/>
        <family val="2"/>
      </rPr>
      <t xml:space="preserve"> (*)(**)</t>
    </r>
  </si>
  <si>
    <r>
      <t xml:space="preserve">Quota di previsione di assunzioni di donne nel settore economico </t>
    </r>
    <r>
      <rPr>
        <i/>
        <sz val="10"/>
        <rFont val="Calibri"/>
        <family val="2"/>
      </rPr>
      <t>industrie manifatturiere</t>
    </r>
    <r>
      <rPr>
        <sz val="10"/>
        <rFont val="Calibri"/>
        <family val="2"/>
      </rPr>
      <t xml:space="preserve"> (*)(**)</t>
    </r>
  </si>
  <si>
    <t>Istat
http://dati.istat.it/Index.aspx
http://www.istat.it/it/archivio/16777</t>
  </si>
  <si>
    <t xml:space="preserve">Donne occupate in età 15-64 anni / popolazione nella corrispondente classe di età </t>
  </si>
  <si>
    <t>Istat
http://www.istat.it/it/archivio/16777</t>
  </si>
  <si>
    <t xml:space="preserve">Donne occupate in età 55-64 anni / popolazione nella corrispondente classe di età </t>
  </si>
  <si>
    <t>Differenza assoluta fra tasso di occupazione maschile e tasso di occupazione femminile in età 15-64 anni (percentuale)</t>
  </si>
  <si>
    <t>Istat 
http://dati.coesione-sociale.it/
http://www.istat.it/it/archivio/16777</t>
  </si>
  <si>
    <t>Istat
http://dati.istat.it/Index.aspx</t>
  </si>
  <si>
    <t xml:space="preserve">Donne in cerca di occupazione in età 15 anni e oltre / forze di lavoro nella corrispondente classe di età </t>
  </si>
  <si>
    <t xml:space="preserve">Donne disoccupate in età 15-24 / forze di lavoro nella corrispondente classe di età  </t>
  </si>
  <si>
    <t xml:space="preserve">Quota di persone in cerca di occupazione da oltre 12 mesi / totale delle persone in cerca di occupazione </t>
  </si>
  <si>
    <t>Istat - http://dati.coesione-sociale.it/</t>
  </si>
  <si>
    <t>http://dati.coesione-sociale.it/#</t>
  </si>
  <si>
    <t>Istat 
http://noi-italia.istat.it/index.php?id=3</t>
  </si>
  <si>
    <t>Sistema Excelsior Unioncamere
http://excelsior.unioncamere.net/xt/flash.geoChooser/scegli-archivio.php</t>
  </si>
  <si>
    <t xml:space="preserve"> N. di part-time concessi a uomini / n. totale di part-time concessi</t>
  </si>
  <si>
    <t>N. di congedi parentali concessi a donne / n. totale di congedi parentali concessi</t>
  </si>
  <si>
    <t>(**) Il dato riferito a Sud e Isole coincide con il dato complessivo del Sud+Isole.</t>
  </si>
  <si>
    <t>(*) Il dato della Val d'Aosta è cumulato con quello del Piemonte.
(**) Il dato riferito a Sud e Isole coincide con il dato complessivo del Sud+Isole.</t>
  </si>
  <si>
    <t xml:space="preserve">Previsione di assunzioni di uomini nel settore economico N / previsioni di assunzioni totali  nel settore N </t>
  </si>
  <si>
    <t xml:space="preserve">Previsione di assunzioni di donne nel settore economico N / previsioni di assunzioni totali  nel settore N </t>
  </si>
  <si>
    <t xml:space="preserve">Previsione di assunzioni di "indifferenti al genere" nel settore economico N / previsioni di assunzioni totali  nel settore N </t>
  </si>
  <si>
    <t xml:space="preserve"> N. di part-time concessi a donne / n. totale di part-time concessi</t>
  </si>
  <si>
    <t>N. donne occupate nel settore N / totale occupati nel settore N</t>
  </si>
  <si>
    <t>2009-2013</t>
  </si>
  <si>
    <t xml:space="preserve">Tasso di disoccupazione giovanile femminile (15-24 anni) </t>
  </si>
  <si>
    <t xml:space="preserve">Evoluzione nell’ultimo quinquennio del tasso di disoccupazione femminile </t>
  </si>
  <si>
    <t>2014-II trim</t>
  </si>
  <si>
    <t>Quota di previsione di assunzioni di donne nel settore industrie meccaniche, elettriche ed elettroniche (*)(**)</t>
  </si>
  <si>
    <t>Quota di previsione di assunzioni donne nel settore servizi di pubblica utilità (*)(**)</t>
  </si>
  <si>
    <t>Quota di previsione di assunzioni donne nel settore costruzioni (*)(**)</t>
  </si>
  <si>
    <t>Quota di previsione di assunzioni donne nel settore commercio (*)(**)</t>
  </si>
  <si>
    <t>Quota di previsione di assunzioni donne nel settore servizi turistici (*)(**)</t>
  </si>
  <si>
    <t>Quota di previsione di assunzioni donne nel settore servizi tecnologici e avanzati (*)(**)</t>
  </si>
  <si>
    <t>Quote di previsione di assunzioni donne nel settore servizi finanziari (*)(**)</t>
  </si>
  <si>
    <t>Quote di previsione di assunzioni donne nel settore servizi operativi (*)(**)</t>
  </si>
  <si>
    <t>Quota di previsione di assunzioni donne nel settore servizi di trasporto, logistica e magazzinaggio (*)(**)</t>
  </si>
  <si>
    <t>Quote di previsione di assunzioni donne nel settore servizi alle persone (*)(**)</t>
  </si>
  <si>
    <t>Quote di previsione di assunzioni donne nel settore servizi professionali (*)(**)</t>
  </si>
  <si>
    <t>Dati</t>
  </si>
  <si>
    <t>Tasso di inattività femminile (15-64 anni)</t>
  </si>
  <si>
    <t xml:space="preserve">Evoluzione nell’ultimo quinquennio del tasso di occupazione femminile </t>
  </si>
  <si>
    <t xml:space="preserve">Evoluzione nell’ultimo quinquennio del tasso di inattività femminile </t>
  </si>
  <si>
    <t xml:space="preserve">Quota di donne impiegate a tempo parziale </t>
  </si>
  <si>
    <t xml:space="preserve">Quota di uomini impiegati a tempo parziale </t>
  </si>
  <si>
    <t xml:space="preserve">Quota di congedi parentali concessi a donne </t>
  </si>
  <si>
    <t>Quota di donne con contratto subordinato a tempo determinato (**)</t>
  </si>
  <si>
    <t xml:space="preserve">Tasso di inattività femminile (15-64 anni) </t>
  </si>
  <si>
    <t>(*) Eventuali differenze riscontrabili con i dati di media annua della Rilevazione sulle Forze di Lavoro, in relazione alle persone in cerca d'occupazione, sono da attribuirsi a un diverso trattamento dei dati mancanti, necessario per la coerenza temporale della serie.</t>
  </si>
  <si>
    <t>Incidenza della disoccupazione femminile di lunga durata (*)</t>
  </si>
  <si>
    <t>Incidenza della disoccupazione femminile di lunga durata 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</si>
</sst>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0.0"/>
    <numFmt numFmtId="166" formatCode="#,##0.0_-"/>
    <numFmt numFmtId="167" formatCode="_-* #,##0.0_-;\-* #,##0.0_-;_-* &quot;-&quot;??_-;_-@_-"/>
    <numFmt numFmtId="168" formatCode="#,##0.0"/>
    <numFmt numFmtId="169" formatCode="_-* #,##0_-;\-* #,##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B1291C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8"/>
      <color indexed="60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60"/>
      <name val="Calibri"/>
      <family val="2"/>
      <scheme val="minor"/>
    </font>
    <font>
      <sz val="8"/>
      <color indexed="60"/>
      <name val="Calibri"/>
      <family val="2"/>
      <scheme val="minor"/>
    </font>
    <font>
      <sz val="11"/>
      <color rgb="FF8A7972"/>
      <name val="Calibri"/>
      <family val="2"/>
      <scheme val="minor"/>
    </font>
    <font>
      <b/>
      <sz val="11"/>
      <color rgb="FFB1291C"/>
      <name val="Calibri"/>
      <family val="2"/>
      <scheme val="minor"/>
    </font>
    <font>
      <sz val="10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rgb="FF8A7972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b/>
      <sz val="11"/>
      <color indexed="60"/>
      <name val="Calibri"/>
      <family val="2"/>
    </font>
    <font>
      <sz val="8"/>
      <name val="Tahoma"/>
      <family val="2"/>
    </font>
    <font>
      <b/>
      <sz val="16"/>
      <color rgb="FFB1291C"/>
      <name val="Calibri"/>
      <family val="2"/>
      <scheme val="minor"/>
    </font>
    <font>
      <sz val="10"/>
      <color indexed="60"/>
      <name val="Calibri"/>
      <family val="2"/>
    </font>
    <font>
      <sz val="10"/>
      <color indexed="60"/>
      <name val="Tahoma"/>
      <family val="2"/>
    </font>
    <font>
      <i/>
      <sz val="10"/>
      <name val="Calibri"/>
      <family val="2"/>
    </font>
    <font>
      <i/>
      <sz val="11"/>
      <color theme="0"/>
      <name val="Calibri"/>
      <family val="2"/>
      <scheme val="minor"/>
    </font>
    <font>
      <sz val="9"/>
      <color rgb="FF8A7972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1291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A7972"/>
      </left>
      <right style="thin">
        <color indexed="64"/>
      </right>
      <top style="thin">
        <color rgb="FF8A7972"/>
      </top>
      <bottom style="thin">
        <color rgb="FF8A7972"/>
      </bottom>
      <diagonal/>
    </border>
    <border>
      <left/>
      <right/>
      <top/>
      <bottom style="hair">
        <color indexed="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20" fillId="0" borderId="0"/>
    <xf numFmtId="166" fontId="20" fillId="0" borderId="12">
      <alignment horizontal="right" vertical="center"/>
    </xf>
    <xf numFmtId="49" fontId="20" fillId="0" borderId="12">
      <alignment vertical="center" wrapText="1"/>
    </xf>
    <xf numFmtId="0" fontId="14" fillId="0" borderId="0"/>
  </cellStyleXfs>
  <cellXfs count="18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14" fillId="0" borderId="0" xfId="3" applyFont="1" applyAlignment="1">
      <alignment vertical="top"/>
    </xf>
    <xf numFmtId="0" fontId="18" fillId="0" borderId="0" xfId="3" applyFont="1" applyFill="1" applyAlignment="1">
      <alignment vertical="top"/>
    </xf>
    <xf numFmtId="0" fontId="15" fillId="0" borderId="0" xfId="3" applyFont="1" applyAlignment="1">
      <alignment vertical="top" wrapText="1"/>
    </xf>
    <xf numFmtId="0" fontId="13" fillId="0" borderId="0" xfId="3" applyFont="1" applyFill="1" applyAlignment="1">
      <alignment vertical="top" wrapText="1"/>
    </xf>
    <xf numFmtId="0" fontId="14" fillId="0" borderId="0" xfId="3" applyFont="1" applyAlignment="1">
      <alignment vertical="center"/>
    </xf>
    <xf numFmtId="0" fontId="14" fillId="0" borderId="0" xfId="3" applyAlignment="1">
      <alignment vertical="center"/>
    </xf>
    <xf numFmtId="0" fontId="19" fillId="0" borderId="0" xfId="3" applyFont="1"/>
    <xf numFmtId="0" fontId="19" fillId="9" borderId="1" xfId="3" applyFont="1" applyFill="1" applyBorder="1" applyAlignment="1">
      <alignment horizontal="center" vertical="top"/>
    </xf>
    <xf numFmtId="0" fontId="22" fillId="0" borderId="13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7" fillId="0" borderId="7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justify" vertical="center" wrapText="1"/>
    </xf>
    <xf numFmtId="0" fontId="22" fillId="14" borderId="13" xfId="0" applyFont="1" applyFill="1" applyBorder="1" applyAlignment="1">
      <alignment horizontal="left" vertical="center" wrapText="1"/>
    </xf>
    <xf numFmtId="0" fontId="17" fillId="14" borderId="7" xfId="0" applyFont="1" applyFill="1" applyBorder="1" applyAlignment="1">
      <alignment horizontal="justify" vertical="center" wrapText="1"/>
    </xf>
    <xf numFmtId="0" fontId="17" fillId="14" borderId="1" xfId="0" applyFont="1" applyFill="1" applyBorder="1" applyAlignment="1">
      <alignment horizontal="justify" vertical="center" wrapText="1"/>
    </xf>
    <xf numFmtId="0" fontId="22" fillId="0" borderId="15" xfId="0" applyFont="1" applyBorder="1" applyAlignment="1">
      <alignment horizontal="left" vertical="center" wrapText="1"/>
    </xf>
    <xf numFmtId="0" fontId="17" fillId="15" borderId="16" xfId="0" applyFont="1" applyFill="1" applyBorder="1" applyAlignment="1">
      <alignment horizontal="justify" vertical="center" wrapText="1"/>
    </xf>
    <xf numFmtId="0" fontId="17" fillId="0" borderId="7" xfId="0" applyFont="1" applyFill="1" applyBorder="1" applyAlignment="1">
      <alignment horizontal="justify" vertical="center" wrapText="1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5" fillId="0" borderId="1" xfId="7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15" fillId="14" borderId="1" xfId="0" applyFont="1" applyFill="1" applyBorder="1" applyAlignment="1">
      <alignment vertical="center" wrapText="1"/>
    </xf>
    <xf numFmtId="0" fontId="14" fillId="14" borderId="1" xfId="0" applyFont="1" applyFill="1" applyBorder="1" applyAlignment="1">
      <alignment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vertical="center"/>
      <protection locked="0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22" fillId="14" borderId="0" xfId="0" applyFont="1" applyFill="1" applyBorder="1" applyAlignment="1" applyProtection="1">
      <alignment horizontal="left" vertical="center" wrapText="1"/>
      <protection locked="0"/>
    </xf>
    <xf numFmtId="0" fontId="14" fillId="14" borderId="0" xfId="0" applyFont="1" applyFill="1" applyAlignment="1" applyProtection="1">
      <alignment vertical="center"/>
      <protection locked="0"/>
    </xf>
    <xf numFmtId="0" fontId="14" fillId="10" borderId="1" xfId="0" applyFont="1" applyFill="1" applyBorder="1" applyAlignment="1" applyProtection="1">
      <alignment vertical="top"/>
      <protection locked="0"/>
    </xf>
    <xf numFmtId="165" fontId="12" fillId="14" borderId="1" xfId="0" applyNumberFormat="1" applyFont="1" applyFill="1" applyBorder="1" applyAlignment="1" applyProtection="1">
      <alignment horizontal="center" vertical="center"/>
      <protection locked="0"/>
    </xf>
    <xf numFmtId="0" fontId="12" fillId="14" borderId="1" xfId="0" applyFont="1" applyFill="1" applyBorder="1" applyAlignment="1" applyProtection="1">
      <alignment horizontal="center" vertical="center"/>
      <protection locked="0"/>
    </xf>
    <xf numFmtId="165" fontId="14" fillId="14" borderId="1" xfId="0" applyNumberFormat="1" applyFont="1" applyFill="1" applyBorder="1" applyAlignment="1" applyProtection="1">
      <alignment horizontal="right" vertical="center"/>
      <protection locked="0"/>
    </xf>
    <xf numFmtId="0" fontId="12" fillId="14" borderId="1" xfId="0" applyFont="1" applyFill="1" applyBorder="1" applyAlignment="1" applyProtection="1">
      <alignment horizontal="center" vertical="center" wrapText="1"/>
      <protection locked="0"/>
    </xf>
    <xf numFmtId="165" fontId="17" fillId="12" borderId="1" xfId="0" applyNumberFormat="1" applyFont="1" applyFill="1" applyBorder="1" applyAlignment="1" applyProtection="1">
      <alignment horizontal="center" vertical="center"/>
      <protection locked="0"/>
    </xf>
    <xf numFmtId="0" fontId="17" fillId="12" borderId="1" xfId="0" applyFont="1" applyFill="1" applyBorder="1" applyAlignment="1" applyProtection="1">
      <alignment horizontal="center" vertical="center"/>
      <protection locked="0"/>
    </xf>
    <xf numFmtId="165" fontId="18" fillId="12" borderId="1" xfId="0" applyNumberFormat="1" applyFont="1" applyFill="1" applyBorder="1" applyAlignment="1" applyProtection="1">
      <alignment horizontal="right" vertical="center"/>
      <protection locked="0"/>
    </xf>
    <xf numFmtId="165" fontId="12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165" fontId="14" fillId="0" borderId="1" xfId="0" applyNumberFormat="1" applyFont="1" applyBorder="1" applyAlignment="1" applyProtection="1">
      <alignment horizontal="right" vertical="center"/>
      <protection locked="0"/>
    </xf>
    <xf numFmtId="165" fontId="14" fillId="11" borderId="1" xfId="0" applyNumberFormat="1" applyFont="1" applyFill="1" applyBorder="1" applyAlignment="1" applyProtection="1">
      <alignment horizontal="right" vertical="center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165" fontId="14" fillId="0" borderId="1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4" fillId="0" borderId="9" xfId="0" applyFont="1" applyBorder="1" applyAlignment="1" applyProtection="1">
      <alignment vertical="center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165" fontId="12" fillId="0" borderId="1" xfId="0" applyNumberFormat="1" applyFont="1" applyBorder="1" applyAlignment="1" applyProtection="1">
      <alignment horizontal="center" vertical="center" wrapText="1"/>
      <protection locked="0"/>
    </xf>
    <xf numFmtId="3" fontId="14" fillId="0" borderId="1" xfId="7" applyNumberFormat="1" applyFont="1" applyFill="1" applyBorder="1" applyAlignment="1" applyProtection="1">
      <alignment horizontal="right" vertical="center"/>
      <protection locked="0"/>
    </xf>
    <xf numFmtId="3" fontId="14" fillId="0" borderId="14" xfId="7" applyNumberFormat="1" applyFont="1" applyFill="1" applyBorder="1" applyAlignment="1" applyProtection="1">
      <alignment horizontal="right" vertical="center"/>
      <protection locked="0"/>
    </xf>
    <xf numFmtId="3" fontId="14" fillId="13" borderId="14" xfId="7" applyNumberFormat="1" applyFont="1" applyFill="1" applyBorder="1" applyAlignment="1" applyProtection="1">
      <alignment horizontal="right" vertical="center"/>
      <protection locked="0"/>
    </xf>
    <xf numFmtId="165" fontId="14" fillId="0" borderId="14" xfId="0" applyNumberFormat="1" applyFont="1" applyBorder="1" applyAlignment="1" applyProtection="1">
      <alignment horizontal="right" vertical="center"/>
      <protection locked="0"/>
    </xf>
    <xf numFmtId="165" fontId="14" fillId="11" borderId="14" xfId="0" applyNumberFormat="1" applyFont="1" applyFill="1" applyBorder="1" applyAlignment="1" applyProtection="1">
      <alignment horizontal="right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165" fontId="14" fillId="0" borderId="14" xfId="0" applyNumberFormat="1" applyFont="1" applyFill="1" applyBorder="1" applyAlignment="1" applyProtection="1">
      <alignment horizontal="right" vertical="center"/>
      <protection locked="0"/>
    </xf>
    <xf numFmtId="0" fontId="14" fillId="0" borderId="9" xfId="0" applyFont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right" vertical="center"/>
      <protection locked="0"/>
    </xf>
    <xf numFmtId="165" fontId="14" fillId="11" borderId="14" xfId="0" applyNumberFormat="1" applyFont="1" applyFill="1" applyBorder="1" applyAlignment="1" applyProtection="1">
      <alignment vertical="center"/>
      <protection locked="0"/>
    </xf>
    <xf numFmtId="165" fontId="14" fillId="0" borderId="14" xfId="0" applyNumberFormat="1" applyFont="1" applyBorder="1" applyAlignment="1" applyProtection="1">
      <alignment vertical="center"/>
      <protection locked="0"/>
    </xf>
    <xf numFmtId="165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4" fillId="0" borderId="1" xfId="0" applyNumberFormat="1" applyFont="1" applyBorder="1" applyAlignment="1" applyProtection="1">
      <alignment horizontal="right" vertical="center"/>
      <protection locked="0"/>
    </xf>
    <xf numFmtId="3" fontId="14" fillId="0" borderId="14" xfId="0" applyNumberFormat="1" applyFont="1" applyBorder="1" applyAlignment="1" applyProtection="1">
      <alignment horizontal="right" vertical="center"/>
      <protection locked="0"/>
    </xf>
    <xf numFmtId="3" fontId="14" fillId="0" borderId="14" xfId="0" applyNumberFormat="1" applyFont="1" applyFill="1" applyBorder="1" applyAlignment="1" applyProtection="1">
      <alignment horizontal="right" vertical="center"/>
      <protection locked="0"/>
    </xf>
    <xf numFmtId="168" fontId="14" fillId="0" borderId="14" xfId="0" applyNumberFormat="1" applyFont="1" applyFill="1" applyBorder="1" applyAlignment="1" applyProtection="1">
      <alignment horizontal="right" vertical="center"/>
      <protection locked="0"/>
    </xf>
    <xf numFmtId="168" fontId="14" fillId="0" borderId="14" xfId="0" applyNumberFormat="1" applyFont="1" applyBorder="1" applyAlignment="1" applyProtection="1">
      <alignment horizontal="right" vertical="center"/>
      <protection locked="0"/>
    </xf>
    <xf numFmtId="0" fontId="0" fillId="10" borderId="1" xfId="0" applyFill="1" applyBorder="1" applyAlignment="1" applyProtection="1">
      <protection locked="0"/>
    </xf>
    <xf numFmtId="0" fontId="17" fillId="10" borderId="1" xfId="0" applyFont="1" applyFill="1" applyBorder="1" applyAlignment="1" applyProtection="1">
      <alignment horizontal="center" vertical="top" wrapText="1"/>
      <protection locked="0"/>
    </xf>
    <xf numFmtId="165" fontId="14" fillId="16" borderId="1" xfId="0" applyNumberFormat="1" applyFont="1" applyFill="1" applyBorder="1" applyAlignment="1" applyProtection="1">
      <alignment vertical="top"/>
      <protection locked="0"/>
    </xf>
    <xf numFmtId="165" fontId="0" fillId="0" borderId="0" xfId="0" applyNumberFormat="1" applyFont="1" applyAlignment="1" applyProtection="1">
      <alignment vertical="center"/>
      <protection locked="0"/>
    </xf>
    <xf numFmtId="165" fontId="14" fillId="10" borderId="1" xfId="0" applyNumberFormat="1" applyFont="1" applyFill="1" applyBorder="1" applyAlignment="1" applyProtection="1">
      <alignment vertical="top"/>
      <protection locked="0"/>
    </xf>
    <xf numFmtId="0" fontId="17" fillId="10" borderId="1" xfId="0" applyFont="1" applyFill="1" applyBorder="1" applyAlignment="1" applyProtection="1">
      <alignment horizontal="justify" vertical="top" wrapText="1"/>
      <protection locked="0"/>
    </xf>
    <xf numFmtId="0" fontId="22" fillId="10" borderId="1" xfId="0" applyFont="1" applyFill="1" applyBorder="1" applyAlignment="1" applyProtection="1">
      <alignment horizontal="left" vertical="center" wrapText="1"/>
      <protection locked="0"/>
    </xf>
    <xf numFmtId="0" fontId="19" fillId="10" borderId="1" xfId="0" applyFont="1" applyFill="1" applyBorder="1" applyProtection="1">
      <protection locked="0"/>
    </xf>
    <xf numFmtId="3" fontId="14" fillId="10" borderId="1" xfId="0" applyNumberFormat="1" applyFont="1" applyFill="1" applyBorder="1" applyAlignment="1" applyProtection="1">
      <alignment horizontal="right" vertical="center"/>
      <protection locked="0"/>
    </xf>
    <xf numFmtId="165" fontId="14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10" borderId="1" xfId="0" applyFont="1" applyFill="1" applyBorder="1" applyAlignment="1" applyProtection="1">
      <alignment horizontal="center" vertical="center"/>
      <protection locked="0"/>
    </xf>
    <xf numFmtId="165" fontId="14" fillId="10" borderId="1" xfId="0" applyNumberFormat="1" applyFont="1" applyFill="1" applyBorder="1" applyAlignment="1" applyProtection="1">
      <alignment horizontal="center" vertical="center"/>
      <protection locked="0"/>
    </xf>
    <xf numFmtId="0" fontId="23" fillId="10" borderId="1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Font="1" applyProtection="1">
      <protection locked="0"/>
    </xf>
    <xf numFmtId="164" fontId="0" fillId="0" borderId="0" xfId="2" applyNumberFormat="1" applyFont="1" applyProtection="1">
      <protection locked="0"/>
    </xf>
    <xf numFmtId="164" fontId="0" fillId="0" borderId="0" xfId="2" applyNumberFormat="1" applyFont="1" applyAlignment="1" applyProtection="1">
      <alignment vertical="center"/>
      <protection locked="0"/>
    </xf>
    <xf numFmtId="0" fontId="9" fillId="8" borderId="11" xfId="0" applyFont="1" applyFill="1" applyBorder="1" applyAlignment="1" applyProtection="1">
      <alignment horizontal="center" vertical="center" wrapText="1"/>
      <protection locked="0"/>
    </xf>
    <xf numFmtId="0" fontId="8" fillId="8" borderId="1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Alignment="1" applyProtection="1">
      <alignment vertical="center"/>
      <protection locked="0"/>
    </xf>
    <xf numFmtId="0" fontId="0" fillId="7" borderId="2" xfId="0" applyFont="1" applyFill="1" applyBorder="1" applyAlignment="1" applyProtection="1">
      <alignment vertical="center"/>
      <protection locked="0"/>
    </xf>
    <xf numFmtId="0" fontId="0" fillId="6" borderId="5" xfId="0" applyFont="1" applyFill="1" applyBorder="1" applyAlignment="1" applyProtection="1">
      <alignment vertical="center"/>
      <protection locked="0"/>
    </xf>
    <xf numFmtId="0" fontId="0" fillId="7" borderId="9" xfId="0" applyFont="1" applyFill="1" applyBorder="1" applyAlignment="1" applyProtection="1">
      <alignment vertical="center"/>
      <protection locked="0"/>
    </xf>
    <xf numFmtId="0" fontId="0" fillId="6" borderId="6" xfId="0" applyFont="1" applyFill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0" fillId="7" borderId="10" xfId="0" applyFont="1" applyFill="1" applyBorder="1" applyAlignment="1" applyProtection="1">
      <alignment vertical="center"/>
      <protection locked="0"/>
    </xf>
    <xf numFmtId="0" fontId="0" fillId="6" borderId="8" xfId="0" applyFont="1" applyFill="1" applyBorder="1" applyAlignment="1" applyProtection="1">
      <alignment vertical="center"/>
      <protection locked="0"/>
    </xf>
    <xf numFmtId="164" fontId="2" fillId="0" borderId="0" xfId="2" applyNumberFormat="1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0" fillId="6" borderId="0" xfId="0" applyFont="1" applyFill="1" applyAlignment="1" applyProtection="1">
      <alignment vertical="center"/>
      <protection locked="0"/>
    </xf>
    <xf numFmtId="9" fontId="2" fillId="0" borderId="0" xfId="2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165" fontId="2" fillId="0" borderId="0" xfId="0" applyNumberFormat="1" applyFont="1" applyBorder="1" applyAlignment="1" applyProtection="1">
      <alignment vertical="center"/>
      <protection locked="0"/>
    </xf>
    <xf numFmtId="164" fontId="2" fillId="0" borderId="0" xfId="2" applyNumberFormat="1" applyFont="1" applyBorder="1" applyAlignment="1" applyProtection="1">
      <alignment vertical="center"/>
      <protection locked="0"/>
    </xf>
    <xf numFmtId="164" fontId="25" fillId="0" borderId="0" xfId="0" applyNumberFormat="1" applyFont="1" applyBorder="1" applyAlignment="1" applyProtection="1">
      <alignment vertical="center"/>
      <protection locked="0"/>
    </xf>
    <xf numFmtId="167" fontId="25" fillId="0" borderId="0" xfId="0" applyNumberFormat="1" applyFont="1" applyBorder="1" applyAlignment="1" applyProtection="1">
      <alignment vertical="center"/>
      <protection locked="0"/>
    </xf>
    <xf numFmtId="0" fontId="0" fillId="7" borderId="0" xfId="0" applyFont="1" applyFill="1" applyAlignment="1" applyProtection="1">
      <alignment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164" fontId="2" fillId="0" borderId="0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4" fontId="16" fillId="0" borderId="0" xfId="2" applyNumberFormat="1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/>
      <protection locked="0"/>
    </xf>
    <xf numFmtId="164" fontId="7" fillId="0" borderId="0" xfId="2" applyNumberFormat="1" applyFont="1" applyAlignment="1" applyProtection="1">
      <alignment horizontal="right" vertical="center"/>
      <protection locked="0"/>
    </xf>
    <xf numFmtId="164" fontId="16" fillId="0" borderId="0" xfId="2" applyNumberFormat="1" applyFont="1" applyBorder="1" applyAlignment="1" applyProtection="1">
      <alignment horizontal="center" vertical="center" wrapText="1"/>
    </xf>
    <xf numFmtId="0" fontId="16" fillId="0" borderId="0" xfId="2" applyNumberFormat="1" applyFont="1" applyBorder="1" applyAlignment="1" applyProtection="1">
      <alignment horizontal="center" vertical="center" wrapText="1"/>
    </xf>
    <xf numFmtId="167" fontId="10" fillId="0" borderId="0" xfId="1" applyNumberFormat="1" applyFont="1" applyBorder="1" applyAlignment="1" applyProtection="1">
      <alignment vertical="center"/>
    </xf>
    <xf numFmtId="164" fontId="16" fillId="15" borderId="0" xfId="2" applyNumberFormat="1" applyFont="1" applyFill="1" applyBorder="1" applyAlignment="1" applyProtection="1">
      <alignment horizontal="center" vertical="center" wrapText="1"/>
    </xf>
    <xf numFmtId="0" fontId="16" fillId="15" borderId="0" xfId="2" applyNumberFormat="1" applyFont="1" applyFill="1" applyBorder="1" applyAlignment="1" applyProtection="1">
      <alignment horizontal="center" vertical="center" wrapText="1"/>
    </xf>
    <xf numFmtId="167" fontId="10" fillId="15" borderId="0" xfId="1" applyNumberFormat="1" applyFont="1" applyFill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164" fontId="16" fillId="14" borderId="0" xfId="2" applyNumberFormat="1" applyFont="1" applyFill="1" applyBorder="1" applyAlignment="1" applyProtection="1">
      <alignment horizontal="center" vertical="center" wrapText="1"/>
    </xf>
    <xf numFmtId="0" fontId="16" fillId="14" borderId="0" xfId="2" applyNumberFormat="1" applyFont="1" applyFill="1" applyBorder="1" applyAlignment="1" applyProtection="1">
      <alignment horizontal="center" vertical="center" wrapText="1"/>
    </xf>
    <xf numFmtId="167" fontId="10" fillId="14" borderId="0" xfId="1" applyNumberFormat="1" applyFont="1" applyFill="1" applyBorder="1" applyAlignment="1" applyProtection="1">
      <alignment vertical="center"/>
    </xf>
    <xf numFmtId="9" fontId="0" fillId="0" borderId="0" xfId="2" applyFont="1" applyBorder="1" applyAlignment="1" applyProtection="1">
      <alignment vertical="center"/>
    </xf>
    <xf numFmtId="169" fontId="10" fillId="0" borderId="0" xfId="1" applyNumberFormat="1" applyFont="1" applyBorder="1" applyAlignment="1" applyProtection="1">
      <alignment vertical="center"/>
    </xf>
    <xf numFmtId="169" fontId="10" fillId="15" borderId="0" xfId="1" applyNumberFormat="1" applyFont="1" applyFill="1" applyBorder="1" applyAlignment="1" applyProtection="1">
      <alignment vertical="center"/>
    </xf>
    <xf numFmtId="0" fontId="22" fillId="0" borderId="0" xfId="0" applyFont="1" applyBorder="1" applyAlignment="1" applyProtection="1">
      <alignment horizontal="left" vertical="center" wrapText="1"/>
    </xf>
    <xf numFmtId="0" fontId="1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164" fontId="0" fillId="0" borderId="0" xfId="0" applyNumberFormat="1" applyFont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22" fillId="14" borderId="13" xfId="0" applyFont="1" applyFill="1" applyBorder="1" applyAlignment="1" applyProtection="1">
      <alignment horizontal="left" vertical="center" wrapText="1"/>
    </xf>
    <xf numFmtId="0" fontId="17" fillId="14" borderId="7" xfId="0" applyFont="1" applyFill="1" applyBorder="1" applyAlignment="1" applyProtection="1">
      <alignment horizontal="justify" vertical="center" wrapText="1"/>
    </xf>
    <xf numFmtId="0" fontId="17" fillId="14" borderId="1" xfId="0" applyFont="1" applyFill="1" applyBorder="1" applyAlignment="1" applyProtection="1">
      <alignment horizontal="justify" vertical="center" wrapText="1"/>
    </xf>
    <xf numFmtId="0" fontId="17" fillId="12" borderId="1" xfId="0" applyFont="1" applyFill="1" applyBorder="1" applyAlignment="1" applyProtection="1">
      <alignment horizontal="justify" vertical="center" wrapText="1"/>
    </xf>
    <xf numFmtId="0" fontId="17" fillId="0" borderId="1" xfId="0" applyFont="1" applyFill="1" applyBorder="1" applyAlignment="1" applyProtection="1">
      <alignment horizontal="justify" vertical="center" wrapText="1"/>
    </xf>
    <xf numFmtId="0" fontId="17" fillId="0" borderId="1" xfId="0" applyFont="1" applyBorder="1" applyAlignment="1" applyProtection="1">
      <alignment horizontal="justify" vertical="center" wrapText="1"/>
    </xf>
    <xf numFmtId="0" fontId="14" fillId="0" borderId="0" xfId="0" applyFont="1" applyAlignment="1" applyProtection="1">
      <alignment vertical="center"/>
    </xf>
    <xf numFmtId="0" fontId="22" fillId="0" borderId="13" xfId="0" applyFont="1" applyBorder="1" applyAlignment="1" applyProtection="1">
      <alignment horizontal="left" vertical="center" wrapText="1"/>
    </xf>
    <xf numFmtId="0" fontId="17" fillId="0" borderId="7" xfId="0" applyFont="1" applyBorder="1" applyAlignment="1" applyProtection="1">
      <alignment horizontal="justify" vertical="center" wrapText="1"/>
    </xf>
    <xf numFmtId="0" fontId="22" fillId="0" borderId="15" xfId="0" applyFont="1" applyBorder="1" applyAlignment="1" applyProtection="1">
      <alignment horizontal="left" vertical="center" wrapText="1"/>
    </xf>
    <xf numFmtId="0" fontId="0" fillId="10" borderId="1" xfId="0" applyFill="1" applyBorder="1" applyAlignment="1" applyProtection="1"/>
    <xf numFmtId="0" fontId="27" fillId="17" borderId="0" xfId="0" applyFont="1" applyFill="1" applyAlignment="1" applyProtection="1">
      <alignment horizontal="center" vertical="center"/>
    </xf>
    <xf numFmtId="0" fontId="0" fillId="0" borderId="0" xfId="0" applyProtection="1"/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center" vertical="center"/>
    </xf>
    <xf numFmtId="0" fontId="17" fillId="15" borderId="16" xfId="0" applyFont="1" applyFill="1" applyBorder="1" applyAlignment="1" applyProtection="1">
      <alignment horizontal="justify" vertical="center" wrapText="1"/>
    </xf>
    <xf numFmtId="0" fontId="17" fillId="0" borderId="7" xfId="0" applyFont="1" applyFill="1" applyBorder="1" applyAlignment="1" applyProtection="1">
      <alignment horizontal="justify" vertical="center" wrapText="1"/>
    </xf>
    <xf numFmtId="0" fontId="0" fillId="0" borderId="1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15" fillId="0" borderId="4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7" xfId="0" applyFont="1" applyFill="1" applyBorder="1" applyAlignment="1">
      <alignment horizontal="left" vertical="center" wrapText="1"/>
    </xf>
  </cellXfs>
  <cellStyles count="8">
    <cellStyle name="Migliaia" xfId="1" builtinId="3"/>
    <cellStyle name="NewStyle" xfId="4"/>
    <cellStyle name="Normale" xfId="0" builtinId="0"/>
    <cellStyle name="Normale 2" xfId="3"/>
    <cellStyle name="Normale_Osservatorio di Genere_format_Lucia B" xfId="7"/>
    <cellStyle name="Percentuale" xfId="2" builtinId="5"/>
    <cellStyle name="T_decimale(1)" xfId="5"/>
    <cellStyle name="T_fiancata" xfId="6"/>
  </cellStyles>
  <dxfs count="8"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</dxfs>
  <tableStyles count="0" defaultTableStyle="TableStyleMedium2" defaultPivotStyle="PivotStyleLight16"/>
  <colors>
    <mruColors>
      <color rgb="FF8A7972"/>
      <color rgb="FFB1291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strRef>
          <c:f>Dati!$I$245</c:f>
          <c:strCache>
            <c:ptCount val="1"/>
            <c:pt idx="0">
              <c:v>OCCUPAZIONE FEMMINILE PER SETTORE -  </c:v>
            </c:pt>
          </c:strCache>
        </c:strRef>
      </c:tx>
      <c:layout/>
      <c:overlay val="1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634325396825395E-2"/>
          <c:y val="0.1310664615198962"/>
          <c:w val="0.90099543650793645"/>
          <c:h val="0.549934232358886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Dati!$J$245</c:f>
              <c:strCache>
                <c:ptCount val="1"/>
                <c:pt idx="0">
                  <c:v>agricoltura, silvicoltura e pesca (a)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Dati!$I$246:$I$247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Dati!$J$246:$J$247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Dati!$K$245</c:f>
              <c:strCache>
                <c:ptCount val="1"/>
                <c:pt idx="0">
                  <c:v>industria escluse costruzioni (b-e)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</c:spPr>
          </c:dPt>
          <c:cat>
            <c:numRef>
              <c:f>Dati!$I$246:$I$247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Dati!$K$246:$K$247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Dati!$L$245</c:f>
              <c:strCache>
                <c:ptCount val="1"/>
                <c:pt idx="0">
                  <c:v>costruzioni (f)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alpha val="70000"/>
                </a:schemeClr>
              </a:solidFill>
            </c:spPr>
          </c:dPt>
          <c:dLbls>
            <c:dLbl>
              <c:idx val="0"/>
              <c:layout>
                <c:manualLayout>
                  <c:x val="0"/>
                  <c:y val="-7.75862068965517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Dati!$I$246:$I$247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Dati!$L$246:$L$247</c:f>
              <c:numCache>
                <c:formatCode>General</c:formatCode>
                <c:ptCount val="2"/>
                <c:pt idx="0" formatCode="0.0%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Dati!$M$245</c:f>
              <c:strCache>
                <c:ptCount val="1"/>
                <c:pt idx="0">
                  <c:v>commercio, alberghi e ristoranti (g,i)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cat>
            <c:numRef>
              <c:f>Dati!$I$246:$I$247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Dati!$M$246:$M$247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Dati!$N$245</c:f>
              <c:strCache>
                <c:ptCount val="1"/>
                <c:pt idx="0">
                  <c:v>altre attività dei servizi (h, j-u) </c:v>
                </c:pt>
              </c:strCache>
            </c:strRef>
          </c:tx>
          <c:invertIfNegative val="0"/>
          <c:cat>
            <c:numRef>
              <c:f>Dati!$I$246:$I$247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cat>
          <c:val>
            <c:numRef>
              <c:f>Dati!$N$246:$N$247</c:f>
              <c:numCache>
                <c:formatCode>General</c:formatCode>
                <c:ptCount val="2"/>
                <c:pt idx="0" formatCode="0.0%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100"/>
        <c:axId val="128305152"/>
        <c:axId val="154230080"/>
      </c:barChart>
      <c:catAx>
        <c:axId val="128305152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154230080"/>
        <c:crosses val="autoZero"/>
        <c:auto val="1"/>
        <c:lblAlgn val="ctr"/>
        <c:lblOffset val="100"/>
        <c:noMultiLvlLbl val="0"/>
      </c:catAx>
      <c:valAx>
        <c:axId val="154230080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28305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011309523809531E-2"/>
          <c:y val="0.78165505173922223"/>
          <c:w val="0.92145753968253963"/>
          <c:h val="0.1905671704829999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Dati!$I$423</c:f>
          <c:strCache>
            <c:ptCount val="1"/>
            <c:pt idx="0">
              <c:v>RICORSO DELLE DONNE AL TEMPO PARZIALE ()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6814195100612422"/>
          <c:y val="0.21296296296296297"/>
          <c:w val="0.77024693788276466"/>
          <c:h val="0.6706733012540099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Dati!$I$424</c:f>
              <c:strCache>
                <c:ptCount val="1"/>
                <c:pt idx="0">
                  <c:v>Part time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Dati!$J$423:$L$423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Dati!$J$424:$L$424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Dati!$I$425</c:f>
              <c:strCache>
                <c:ptCount val="1"/>
                <c:pt idx="0">
                  <c:v>Full time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Dati!$J$423:$L$423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Dati!$J$425:$L$425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38129920"/>
        <c:axId val="148197312"/>
      </c:barChart>
      <c:catAx>
        <c:axId val="138129920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B1291C"/>
                </a:solidFill>
              </a:defRPr>
            </a:pPr>
            <a:endParaRPr lang="it-IT"/>
          </a:p>
        </c:txPr>
        <c:crossAx val="148197312"/>
        <c:crosses val="autoZero"/>
        <c:auto val="1"/>
        <c:lblAlgn val="ctr"/>
        <c:lblOffset val="100"/>
        <c:noMultiLvlLbl val="0"/>
      </c:catAx>
      <c:valAx>
        <c:axId val="1481973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38129920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13621216097987748"/>
          <c:y val="0.88850503062117236"/>
          <c:w val="0.76090901137357825"/>
          <c:h val="8.371719160104987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Dati!$O$423</c:f>
          <c:strCache>
            <c:ptCount val="1"/>
            <c:pt idx="0">
              <c:v>RICORSO DEGLI UOMINI AL TEMPO PARZIALE ()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6814195100612422"/>
          <c:y val="0.20370370370370369"/>
          <c:w val="0.7841358267716535"/>
          <c:h val="0.6706733012540099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Dati!$O$424</c:f>
              <c:strCache>
                <c:ptCount val="1"/>
                <c:pt idx="0">
                  <c:v>Part time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11111111111111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333333333333333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120592316020965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333333333333333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3333333333333332E-3"/>
                  <c:y val="8.4875562720133283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111111111111112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Dati!$P$423:$R$423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Dati!$P$424:$R$424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Dati!$O$425</c:f>
              <c:strCache>
                <c:ptCount val="1"/>
                <c:pt idx="0">
                  <c:v>Full time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dLbls>
            <c:txPr>
              <a:bodyPr/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Dati!$P$423:$R$423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Dati!$P$425:$R$425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38130432"/>
        <c:axId val="148199616"/>
      </c:barChart>
      <c:catAx>
        <c:axId val="138130432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B1291C"/>
                </a:solidFill>
              </a:defRPr>
            </a:pPr>
            <a:endParaRPr lang="it-IT"/>
          </a:p>
        </c:txPr>
        <c:crossAx val="148199616"/>
        <c:crosses val="autoZero"/>
        <c:auto val="1"/>
        <c:lblAlgn val="ctr"/>
        <c:lblOffset val="100"/>
        <c:noMultiLvlLbl val="0"/>
      </c:catAx>
      <c:valAx>
        <c:axId val="148199616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3813043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13621216097987748"/>
          <c:y val="0.88850503062117236"/>
          <c:w val="0.76090901137357825"/>
          <c:h val="8.371719160104987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Dati!$U$423</c:f>
          <c:strCache>
            <c:ptCount val="1"/>
            <c:pt idx="0">
              <c:v>CONGEDI PARENTALI CONCESSI A DONNE SUL TOTALE CONGEDI </c:v>
            </c:pt>
          </c:strCache>
        </c:strRef>
      </c:tx>
      <c:layout>
        <c:manualLayout>
          <c:xMode val="edge"/>
          <c:yMode val="edge"/>
          <c:x val="0.15193330532059363"/>
          <c:y val="3.5277777777777776E-2"/>
        </c:manualLayout>
      </c:layout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527337634070177"/>
          <c:y val="0.17243125000000001"/>
          <c:w val="0.85004322806667387"/>
          <c:h val="0.7301027777777777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15"/>
            <c:spPr>
              <a:ln>
                <a:noFill/>
              </a:ln>
            </c:spPr>
          </c:marker>
          <c:dPt>
            <c:idx val="0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solidFill>
                  <a:schemeClr val="tx2"/>
                </a:solidFill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solidFill>
                  <a:schemeClr val="accent1"/>
                </a:solidFill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layout>
                <c:manualLayout>
                  <c:x val="-0.12440847446273393"/>
                  <c:y val="-0.10492916666666667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61176169684126"/>
                  <c:y val="-9.2152083333333329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958248838384761"/>
                  <c:y val="6.2188194444444442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9.7041489303396233E-2"/>
                  <c:y val="-6.5693749999999995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9.0638690476190387E-2"/>
                  <c:y val="6.2188194444444525E-2"/>
                </c:manualLayout>
              </c:layout>
              <c:dLblPos val="r"/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rgbClr val="B1291C"/>
                    </a:solidFill>
                  </a:defRPr>
                </a:pPr>
                <a:endParaRPr lang="it-IT"/>
              </a:p>
            </c:txPr>
            <c:dLblPos val="b"/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xVal>
            <c:strRef>
              <c:f>Dati!$U$424:$W$424</c:f>
              <c:strCache>
                <c:ptCount val="1"/>
                <c:pt idx="0">
                  <c:v>0</c:v>
                </c:pt>
              </c:strCache>
            </c:strRef>
          </c:xVal>
          <c:yVal>
            <c:numRef>
              <c:f>Dati!$U$425:$W$425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52724032"/>
        <c:axId val="152724608"/>
      </c:scatterChart>
      <c:valAx>
        <c:axId val="152724032"/>
        <c:scaling>
          <c:orientation val="minMax"/>
        </c:scaling>
        <c:delete val="1"/>
        <c:axPos val="b"/>
        <c:numFmt formatCode="_-* ##,#00_-;\-* ##,#00_-;_-* &quot;-&quot;??_-;_-@_-" sourceLinked="1"/>
        <c:majorTickMark val="out"/>
        <c:minorTickMark val="none"/>
        <c:tickLblPos val="nextTo"/>
        <c:crossAx val="152724608"/>
        <c:crosses val="autoZero"/>
        <c:crossBetween val="midCat"/>
      </c:valAx>
      <c:valAx>
        <c:axId val="152724608"/>
        <c:scaling>
          <c:orientation val="minMax"/>
          <c:max val="1"/>
          <c:min val="0.8"/>
        </c:scaling>
        <c:delete val="0"/>
        <c:axPos val="l"/>
        <c:majorGridlines>
          <c:spPr>
            <a:ln w="6350"/>
          </c:spPr>
        </c:majorGridlines>
        <c:numFmt formatCode="0%" sourceLinked="0"/>
        <c:majorTickMark val="out"/>
        <c:minorTickMark val="none"/>
        <c:tickLblPos val="nextTo"/>
        <c:crossAx val="152724032"/>
        <c:crosses val="autoZero"/>
        <c:crossBetween val="midCat"/>
        <c:majorUnit val="5.000000000000001E-2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Dati!$K$433</c:f>
          <c:strCache>
            <c:ptCount val="1"/>
            <c:pt idx="0">
              <c:v>0</c:v>
            </c:pt>
          </c:strCache>
        </c:strRef>
      </c:tx>
      <c:layout>
        <c:manualLayout>
          <c:xMode val="edge"/>
          <c:yMode val="edge"/>
          <c:x val="0.63495381996763212"/>
          <c:y val="1.5011820330969268E-2"/>
        </c:manualLayout>
      </c:layout>
      <c:overlay val="1"/>
      <c:txPr>
        <a:bodyPr/>
        <a:lstStyle/>
        <a:p>
          <a:pPr>
            <a:defRPr sz="1100" b="0">
              <a:solidFill>
                <a:srgbClr val="B1291C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40053309336458509"/>
          <c:y val="0.11021591804570528"/>
          <c:w val="0.56016700150678056"/>
          <c:h val="0.802007683215130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Dati!$K$434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Dati!$J$435:$J$448</c:f>
              <c:strCache>
                <c:ptCount val="14"/>
                <c:pt idx="0">
                  <c:v>servizi professionali</c:v>
                </c:pt>
                <c:pt idx="1">
                  <c:v>servizi alle persone</c:v>
                </c:pt>
                <c:pt idx="2">
                  <c:v>servizi turistici</c:v>
                </c:pt>
                <c:pt idx="3">
                  <c:v>servizi operativi</c:v>
                </c:pt>
                <c:pt idx="4">
                  <c:v>commercio</c:v>
                </c:pt>
                <c:pt idx="5">
                  <c:v>servizi tecnologici e avanzati</c:v>
                </c:pt>
                <c:pt idx="6">
                  <c:v>servizi finanziari</c:v>
                </c:pt>
                <c:pt idx="7">
                  <c:v>servizi di pubblica utilità</c:v>
                </c:pt>
                <c:pt idx="8">
                  <c:v>servizi di trasporto, logistica e magazzinaggio</c:v>
                </c:pt>
                <c:pt idx="10">
                  <c:v>industrie manifatturiere</c:v>
                </c:pt>
                <c:pt idx="11">
                  <c:v>ind. estrattive, chimiche, dei metalli e dei minerali non metalliferi</c:v>
                </c:pt>
                <c:pt idx="12">
                  <c:v>industrie meccaniche, elettriche ed elettroniche</c:v>
                </c:pt>
                <c:pt idx="13">
                  <c:v>costruzioni</c:v>
                </c:pt>
              </c:strCache>
            </c:strRef>
          </c:cat>
          <c:val>
            <c:numRef>
              <c:f>Dati!$K$435:$K$448</c:f>
              <c:numCache>
                <c:formatCode>0.0%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Dati!$L$434</c:f>
              <c:strCache>
                <c:ptCount val="1"/>
                <c:pt idx="0">
                  <c:v>Indifferenti</c:v>
                </c:pt>
              </c:strCache>
            </c:strRef>
          </c:tx>
          <c:spPr>
            <a:solidFill>
              <a:srgbClr val="8A7972"/>
            </a:solidFill>
          </c:spPr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Dati!$J$435:$J$448</c:f>
              <c:strCache>
                <c:ptCount val="14"/>
                <c:pt idx="0">
                  <c:v>servizi professionali</c:v>
                </c:pt>
                <c:pt idx="1">
                  <c:v>servizi alle persone</c:v>
                </c:pt>
                <c:pt idx="2">
                  <c:v>servizi turistici</c:v>
                </c:pt>
                <c:pt idx="3">
                  <c:v>servizi operativi</c:v>
                </c:pt>
                <c:pt idx="4">
                  <c:v>commercio</c:v>
                </c:pt>
                <c:pt idx="5">
                  <c:v>servizi tecnologici e avanzati</c:v>
                </c:pt>
                <c:pt idx="6">
                  <c:v>servizi finanziari</c:v>
                </c:pt>
                <c:pt idx="7">
                  <c:v>servizi di pubblica utilità</c:v>
                </c:pt>
                <c:pt idx="8">
                  <c:v>servizi di trasporto, logistica e magazzinaggio</c:v>
                </c:pt>
                <c:pt idx="10">
                  <c:v>industrie manifatturiere</c:v>
                </c:pt>
                <c:pt idx="11">
                  <c:v>ind. estrattive, chimiche, dei metalli e dei minerali non metalliferi</c:v>
                </c:pt>
                <c:pt idx="12">
                  <c:v>industrie meccaniche, elettriche ed elettroniche</c:v>
                </c:pt>
                <c:pt idx="13">
                  <c:v>costruzioni</c:v>
                </c:pt>
              </c:strCache>
            </c:strRef>
          </c:cat>
          <c:val>
            <c:numRef>
              <c:f>Dati!$L$435:$L$448</c:f>
              <c:numCache>
                <c:formatCode>0.0%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Dati!$M$434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Dati!$J$435:$J$448</c:f>
              <c:strCache>
                <c:ptCount val="14"/>
                <c:pt idx="0">
                  <c:v>servizi professionali</c:v>
                </c:pt>
                <c:pt idx="1">
                  <c:v>servizi alle persone</c:v>
                </c:pt>
                <c:pt idx="2">
                  <c:v>servizi turistici</c:v>
                </c:pt>
                <c:pt idx="3">
                  <c:v>servizi operativi</c:v>
                </c:pt>
                <c:pt idx="4">
                  <c:v>commercio</c:v>
                </c:pt>
                <c:pt idx="5">
                  <c:v>servizi tecnologici e avanzati</c:v>
                </c:pt>
                <c:pt idx="6">
                  <c:v>servizi finanziari</c:v>
                </c:pt>
                <c:pt idx="7">
                  <c:v>servizi di pubblica utilità</c:v>
                </c:pt>
                <c:pt idx="8">
                  <c:v>servizi di trasporto, logistica e magazzinaggio</c:v>
                </c:pt>
                <c:pt idx="10">
                  <c:v>industrie manifatturiere</c:v>
                </c:pt>
                <c:pt idx="11">
                  <c:v>ind. estrattive, chimiche, dei metalli e dei minerali non metalliferi</c:v>
                </c:pt>
                <c:pt idx="12">
                  <c:v>industrie meccaniche, elettriche ed elettroniche</c:v>
                </c:pt>
                <c:pt idx="13">
                  <c:v>costruzioni</c:v>
                </c:pt>
              </c:strCache>
            </c:strRef>
          </c:cat>
          <c:val>
            <c:numRef>
              <c:f>Dati!$M$435:$M$448</c:f>
              <c:numCache>
                <c:formatCode>0.0%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38130944"/>
        <c:axId val="152726336"/>
      </c:barChart>
      <c:catAx>
        <c:axId val="138130944"/>
        <c:scaling>
          <c:orientation val="maxMin"/>
        </c:scaling>
        <c:delete val="0"/>
        <c:axPos val="l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it-IT"/>
          </a:p>
        </c:txPr>
        <c:crossAx val="152726336"/>
        <c:crosses val="autoZero"/>
        <c:auto val="1"/>
        <c:lblAlgn val="ctr"/>
        <c:lblOffset val="100"/>
        <c:noMultiLvlLbl val="0"/>
      </c:catAx>
      <c:valAx>
        <c:axId val="152726336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38130944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44137005413248509"/>
          <c:y val="0.93223936170212762"/>
          <c:w val="0.50884145320609409"/>
          <c:h val="4.524290780141843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Dati!$O$433</c:f>
          <c:strCache>
            <c:ptCount val="1"/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B1291C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4089927396379007E-2"/>
          <c:y val="0.11021597279661798"/>
          <c:w val="0.90578002940906166"/>
          <c:h val="0.802007683215130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Dati!$O$434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Dati!$N$435:$N$448</c:f>
              <c:strCache>
                <c:ptCount val="14"/>
                <c:pt idx="0">
                  <c:v>servizi professionali</c:v>
                </c:pt>
                <c:pt idx="1">
                  <c:v>servizi alle persone</c:v>
                </c:pt>
                <c:pt idx="2">
                  <c:v>servizi turistici</c:v>
                </c:pt>
                <c:pt idx="3">
                  <c:v>servizi operativi</c:v>
                </c:pt>
                <c:pt idx="4">
                  <c:v>commercio</c:v>
                </c:pt>
                <c:pt idx="5">
                  <c:v>servizi tecnologici e avanzati</c:v>
                </c:pt>
                <c:pt idx="6">
                  <c:v>servizi finanziari</c:v>
                </c:pt>
                <c:pt idx="7">
                  <c:v>servizi di pubblica utilità</c:v>
                </c:pt>
                <c:pt idx="8">
                  <c:v>servizi di trasporto, logistica e magazzinaggio</c:v>
                </c:pt>
                <c:pt idx="10">
                  <c:v>industrie manifatturiere</c:v>
                </c:pt>
                <c:pt idx="11">
                  <c:v>ind. estrattive, chimiche, dei metalli e dei minerali non metalliferi</c:v>
                </c:pt>
                <c:pt idx="12">
                  <c:v>industrie meccaniche, elettriche ed elettroniche</c:v>
                </c:pt>
                <c:pt idx="13">
                  <c:v>costruzioni</c:v>
                </c:pt>
              </c:strCache>
            </c:strRef>
          </c:cat>
          <c:val>
            <c:numRef>
              <c:f>Dati!$O$435:$O$448</c:f>
              <c:numCache>
                <c:formatCode>0.0%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Dati!$P$434</c:f>
              <c:strCache>
                <c:ptCount val="1"/>
                <c:pt idx="0">
                  <c:v>Indifferenti</c:v>
                </c:pt>
              </c:strCache>
            </c:strRef>
          </c:tx>
          <c:spPr>
            <a:solidFill>
              <a:srgbClr val="8A7972"/>
            </a:solidFill>
          </c:spPr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Dati!$N$435:$N$448</c:f>
              <c:strCache>
                <c:ptCount val="14"/>
                <c:pt idx="0">
                  <c:v>servizi professionali</c:v>
                </c:pt>
                <c:pt idx="1">
                  <c:v>servizi alle persone</c:v>
                </c:pt>
                <c:pt idx="2">
                  <c:v>servizi turistici</c:v>
                </c:pt>
                <c:pt idx="3">
                  <c:v>servizi operativi</c:v>
                </c:pt>
                <c:pt idx="4">
                  <c:v>commercio</c:v>
                </c:pt>
                <c:pt idx="5">
                  <c:v>servizi tecnologici e avanzati</c:v>
                </c:pt>
                <c:pt idx="6">
                  <c:v>servizi finanziari</c:v>
                </c:pt>
                <c:pt idx="7">
                  <c:v>servizi di pubblica utilità</c:v>
                </c:pt>
                <c:pt idx="8">
                  <c:v>servizi di trasporto, logistica e magazzinaggio</c:v>
                </c:pt>
                <c:pt idx="10">
                  <c:v>industrie manifatturiere</c:v>
                </c:pt>
                <c:pt idx="11">
                  <c:v>ind. estrattive, chimiche, dei metalli e dei minerali non metalliferi</c:v>
                </c:pt>
                <c:pt idx="12">
                  <c:v>industrie meccaniche, elettriche ed elettroniche</c:v>
                </c:pt>
                <c:pt idx="13">
                  <c:v>costruzioni</c:v>
                </c:pt>
              </c:strCache>
            </c:strRef>
          </c:cat>
          <c:val>
            <c:numRef>
              <c:f>Dati!$P$435:$P$448</c:f>
              <c:numCache>
                <c:formatCode>0.0%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Dati!$Q$434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Dati!$N$435:$N$448</c:f>
              <c:strCache>
                <c:ptCount val="14"/>
                <c:pt idx="0">
                  <c:v>servizi professionali</c:v>
                </c:pt>
                <c:pt idx="1">
                  <c:v>servizi alle persone</c:v>
                </c:pt>
                <c:pt idx="2">
                  <c:v>servizi turistici</c:v>
                </c:pt>
                <c:pt idx="3">
                  <c:v>servizi operativi</c:v>
                </c:pt>
                <c:pt idx="4">
                  <c:v>commercio</c:v>
                </c:pt>
                <c:pt idx="5">
                  <c:v>servizi tecnologici e avanzati</c:v>
                </c:pt>
                <c:pt idx="6">
                  <c:v>servizi finanziari</c:v>
                </c:pt>
                <c:pt idx="7">
                  <c:v>servizi di pubblica utilità</c:v>
                </c:pt>
                <c:pt idx="8">
                  <c:v>servizi di trasporto, logistica e magazzinaggio</c:v>
                </c:pt>
                <c:pt idx="10">
                  <c:v>industrie manifatturiere</c:v>
                </c:pt>
                <c:pt idx="11">
                  <c:v>ind. estrattive, chimiche, dei metalli e dei minerali non metalliferi</c:v>
                </c:pt>
                <c:pt idx="12">
                  <c:v>industrie meccaniche, elettriche ed elettroniche</c:v>
                </c:pt>
                <c:pt idx="13">
                  <c:v>costruzioni</c:v>
                </c:pt>
              </c:strCache>
            </c:strRef>
          </c:cat>
          <c:val>
            <c:numRef>
              <c:f>Dati!$Q$435:$Q$448</c:f>
              <c:numCache>
                <c:formatCode>0.0%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38132480"/>
        <c:axId val="152728640"/>
      </c:barChart>
      <c:catAx>
        <c:axId val="138132480"/>
        <c:scaling>
          <c:orientation val="maxMin"/>
        </c:scaling>
        <c:delete val="1"/>
        <c:axPos val="l"/>
        <c:majorTickMark val="out"/>
        <c:minorTickMark val="none"/>
        <c:tickLblPos val="nextTo"/>
        <c:crossAx val="152728640"/>
        <c:crosses val="autoZero"/>
        <c:auto val="1"/>
        <c:lblAlgn val="ctr"/>
        <c:lblOffset val="100"/>
        <c:noMultiLvlLbl val="0"/>
      </c:catAx>
      <c:valAx>
        <c:axId val="15272864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38132480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15864736012608352"/>
          <c:y val="0.93101431370886834"/>
          <c:w val="0.65645764381402671"/>
          <c:h val="4.524290780141843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Dati!$S$433</c:f>
          <c:strCache>
            <c:ptCount val="1"/>
          </c:strCache>
        </c:strRef>
      </c:tx>
      <c:overlay val="1"/>
      <c:txPr>
        <a:bodyPr/>
        <a:lstStyle/>
        <a:p>
          <a:pPr>
            <a:defRPr sz="1100" b="0">
              <a:solidFill>
                <a:srgbClr val="B1291C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9925788070949363E-2"/>
          <c:y val="0.11021597279661798"/>
          <c:w val="0.89994416873449135"/>
          <c:h val="0.80200768321513005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Dati!$S$434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Dati!$R$435:$R$448</c:f>
              <c:strCache>
                <c:ptCount val="14"/>
                <c:pt idx="0">
                  <c:v>servizi professionali</c:v>
                </c:pt>
                <c:pt idx="1">
                  <c:v>servizi alle persone</c:v>
                </c:pt>
                <c:pt idx="2">
                  <c:v>servizi turistici</c:v>
                </c:pt>
                <c:pt idx="3">
                  <c:v>servizi operativi</c:v>
                </c:pt>
                <c:pt idx="4">
                  <c:v>commercio</c:v>
                </c:pt>
                <c:pt idx="5">
                  <c:v>servizi tecnologici e avanzati</c:v>
                </c:pt>
                <c:pt idx="6">
                  <c:v>servizi finanziari</c:v>
                </c:pt>
                <c:pt idx="7">
                  <c:v>servizi di pubblica utilità</c:v>
                </c:pt>
                <c:pt idx="8">
                  <c:v>servizi di trasporto, logistica e magazzinaggio</c:v>
                </c:pt>
                <c:pt idx="10">
                  <c:v>industrie manifatturiere</c:v>
                </c:pt>
                <c:pt idx="11">
                  <c:v>ind. estrattive, chimiche, dei metalli e dei minerali non metalliferi</c:v>
                </c:pt>
                <c:pt idx="12">
                  <c:v>industrie meccaniche, elettriche ed elettroniche</c:v>
                </c:pt>
                <c:pt idx="13">
                  <c:v>costruzioni</c:v>
                </c:pt>
              </c:strCache>
            </c:strRef>
          </c:cat>
          <c:val>
            <c:numRef>
              <c:f>Dati!$S$435:$S$448</c:f>
              <c:numCache>
                <c:formatCode>0.0%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Dati!$T$434</c:f>
              <c:strCache>
                <c:ptCount val="1"/>
                <c:pt idx="0">
                  <c:v>Indifferenti</c:v>
                </c:pt>
              </c:strCache>
            </c:strRef>
          </c:tx>
          <c:spPr>
            <a:solidFill>
              <a:srgbClr val="8A7972"/>
            </a:solidFill>
          </c:spPr>
          <c:invertIfNegative val="0"/>
          <c:dLbls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Dati!$R$435:$R$448</c:f>
              <c:strCache>
                <c:ptCount val="14"/>
                <c:pt idx="0">
                  <c:v>servizi professionali</c:v>
                </c:pt>
                <c:pt idx="1">
                  <c:v>servizi alle persone</c:v>
                </c:pt>
                <c:pt idx="2">
                  <c:v>servizi turistici</c:v>
                </c:pt>
                <c:pt idx="3">
                  <c:v>servizi operativi</c:v>
                </c:pt>
                <c:pt idx="4">
                  <c:v>commercio</c:v>
                </c:pt>
                <c:pt idx="5">
                  <c:v>servizi tecnologici e avanzati</c:v>
                </c:pt>
                <c:pt idx="6">
                  <c:v>servizi finanziari</c:v>
                </c:pt>
                <c:pt idx="7">
                  <c:v>servizi di pubblica utilità</c:v>
                </c:pt>
                <c:pt idx="8">
                  <c:v>servizi di trasporto, logistica e magazzinaggio</c:v>
                </c:pt>
                <c:pt idx="10">
                  <c:v>industrie manifatturiere</c:v>
                </c:pt>
                <c:pt idx="11">
                  <c:v>ind. estrattive, chimiche, dei metalli e dei minerali non metalliferi</c:v>
                </c:pt>
                <c:pt idx="12">
                  <c:v>industrie meccaniche, elettriche ed elettroniche</c:v>
                </c:pt>
                <c:pt idx="13">
                  <c:v>costruzioni</c:v>
                </c:pt>
              </c:strCache>
            </c:strRef>
          </c:cat>
          <c:val>
            <c:numRef>
              <c:f>Dati!$T$435:$T$448</c:f>
              <c:numCache>
                <c:formatCode>0.0%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Dati!$U$434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 sz="800"/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Dati!$R$435:$R$448</c:f>
              <c:strCache>
                <c:ptCount val="14"/>
                <c:pt idx="0">
                  <c:v>servizi professionali</c:v>
                </c:pt>
                <c:pt idx="1">
                  <c:v>servizi alle persone</c:v>
                </c:pt>
                <c:pt idx="2">
                  <c:v>servizi turistici</c:v>
                </c:pt>
                <c:pt idx="3">
                  <c:v>servizi operativi</c:v>
                </c:pt>
                <c:pt idx="4">
                  <c:v>commercio</c:v>
                </c:pt>
                <c:pt idx="5">
                  <c:v>servizi tecnologici e avanzati</c:v>
                </c:pt>
                <c:pt idx="6">
                  <c:v>servizi finanziari</c:v>
                </c:pt>
                <c:pt idx="7">
                  <c:v>servizi di pubblica utilità</c:v>
                </c:pt>
                <c:pt idx="8">
                  <c:v>servizi di trasporto, logistica e magazzinaggio</c:v>
                </c:pt>
                <c:pt idx="10">
                  <c:v>industrie manifatturiere</c:v>
                </c:pt>
                <c:pt idx="11">
                  <c:v>ind. estrattive, chimiche, dei metalli e dei minerali non metalliferi</c:v>
                </c:pt>
                <c:pt idx="12">
                  <c:v>industrie meccaniche, elettriche ed elettroniche</c:v>
                </c:pt>
                <c:pt idx="13">
                  <c:v>costruzioni</c:v>
                </c:pt>
              </c:strCache>
            </c:strRef>
          </c:cat>
          <c:val>
            <c:numRef>
              <c:f>Dati!$U$435:$U$448</c:f>
              <c:numCache>
                <c:formatCode>0.0%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138132992"/>
        <c:axId val="152730944"/>
      </c:barChart>
      <c:catAx>
        <c:axId val="138132992"/>
        <c:scaling>
          <c:orientation val="maxMin"/>
        </c:scaling>
        <c:delete val="1"/>
        <c:axPos val="l"/>
        <c:majorTickMark val="out"/>
        <c:minorTickMark val="none"/>
        <c:tickLblPos val="nextTo"/>
        <c:crossAx val="152730944"/>
        <c:crosses val="autoZero"/>
        <c:auto val="1"/>
        <c:lblAlgn val="ctr"/>
        <c:lblOffset val="100"/>
        <c:noMultiLvlLbl val="0"/>
      </c:catAx>
      <c:valAx>
        <c:axId val="15273094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3813299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15864736012608352"/>
          <c:y val="0.93101431370886834"/>
          <c:w val="0.65645764381402671"/>
          <c:h val="4.5242907801418437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Dati!$I$214</c:f>
          <c:strCache>
            <c:ptCount val="1"/>
            <c:pt idx="0">
              <c:v>TASSO DI OCCUPAZIONE FEMMINILE (15-64) E GAP RISPETTO ALL'OCCUPAZIONE MASCHILE - 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925420036781115"/>
          <c:y val="0.1610346405228758"/>
          <c:w val="0.85769969230036736"/>
          <c:h val="0.58732254901960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Dati!$I$215</c:f>
              <c:strCache>
                <c:ptCount val="1"/>
                <c:pt idx="0">
                  <c:v>Tasso di occupazione femminile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Dati!$J$214:$L$214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Dati!$J$215:$L$215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Dati!$I$216</c:f>
              <c:strCache>
                <c:ptCount val="1"/>
                <c:pt idx="0">
                  <c:v>Differenza tra Tasso di occupazione maschile e femminile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Dati!$J$214:$L$214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Dati!$J$216:$L$216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28306176"/>
        <c:axId val="154248896"/>
      </c:barChart>
      <c:catAx>
        <c:axId val="128306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B1291C"/>
                </a:solidFill>
              </a:defRPr>
            </a:pPr>
            <a:endParaRPr lang="it-IT"/>
          </a:p>
        </c:txPr>
        <c:crossAx val="154248896"/>
        <c:crosses val="autoZero"/>
        <c:auto val="1"/>
        <c:lblAlgn val="ctr"/>
        <c:lblOffset val="100"/>
        <c:noMultiLvlLbl val="0"/>
      </c:catAx>
      <c:valAx>
        <c:axId val="154248896"/>
        <c:scaling>
          <c:orientation val="minMax"/>
          <c:max val="1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28306176"/>
        <c:crosses val="autoZero"/>
        <c:crossBetween val="between"/>
        <c:majorUnit val="0.2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Dati!$I$230</c:f>
          <c:strCache>
            <c:ptCount val="1"/>
            <c:pt idx="0">
              <c:v>TASSO DI DISOCCUPAZIONE FEMMINILE -  (totale e giovanile)</c:v>
            </c:pt>
          </c:strCache>
        </c:strRef>
      </c:tx>
      <c:layout/>
      <c:overlay val="1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238333333333334"/>
          <c:y val="0.16575306970478468"/>
          <c:w val="0.86989841269841273"/>
          <c:h val="0.659483152743843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Dati!$I$231</c:f>
              <c:strCache>
                <c:ptCount val="1"/>
                <c:pt idx="0">
                  <c:v>complessivo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Dati!$J$230:$L$230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Dati!$J$231:$L$231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Dati!$I$232</c:f>
              <c:strCache>
                <c:ptCount val="1"/>
                <c:pt idx="0">
                  <c:v>giovanile (15-24 anni)</c:v>
                </c:pt>
              </c:strCache>
            </c:strRef>
          </c:tx>
          <c:spPr>
            <a:gradFill>
              <a:gsLst>
                <a:gs pos="0">
                  <a:srgbClr val="5E9EFF"/>
                </a:gs>
                <a:gs pos="39999">
                  <a:srgbClr val="85C2FF"/>
                </a:gs>
                <a:gs pos="70000">
                  <a:srgbClr val="C4D6EB"/>
                </a:gs>
                <a:gs pos="100000">
                  <a:srgbClr val="FFEBFA"/>
                </a:gs>
              </a:gsLst>
              <a:lin ang="5400000" scaled="0"/>
            </a:gradFill>
          </c:spPr>
          <c:invertIfNegative val="0"/>
          <c:cat>
            <c:strRef>
              <c:f>Dati!$J$230:$L$230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Dati!$J$232:$L$232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4758400"/>
        <c:axId val="154251200"/>
      </c:barChart>
      <c:catAx>
        <c:axId val="1347584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B1291C"/>
                </a:solidFill>
              </a:defRPr>
            </a:pPr>
            <a:endParaRPr lang="it-IT"/>
          </a:p>
        </c:txPr>
        <c:crossAx val="154251200"/>
        <c:crosses val="autoZero"/>
        <c:auto val="1"/>
        <c:lblAlgn val="ctr"/>
        <c:lblOffset val="100"/>
        <c:noMultiLvlLbl val="0"/>
      </c:catAx>
      <c:valAx>
        <c:axId val="154251200"/>
        <c:scaling>
          <c:orientation val="minMax"/>
          <c:max val="0.60000000000000009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crossAx val="134758400"/>
        <c:crosses val="autoZero"/>
        <c:crossBetween val="between"/>
        <c:majorUnit val="0.1"/>
      </c:valAx>
    </c:plotArea>
    <c:legend>
      <c:legendPos val="b"/>
      <c:layout>
        <c:manualLayout>
          <c:xMode val="edge"/>
          <c:yMode val="edge"/>
          <c:x val="8.9553571428571427E-2"/>
          <c:y val="0.91701439244196692"/>
          <c:w val="0.83097202380952395"/>
          <c:h val="3.1298168690978297E-2"/>
        </c:manualLayout>
      </c:layout>
      <c:overlay val="0"/>
    </c:legend>
    <c:plotVisOnly val="1"/>
    <c:dispBlanksAs val="gap"/>
    <c:showDLblsOverMax val="0"/>
  </c:chart>
  <c:spPr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strRef>
          <c:f>Dati!$P$230</c:f>
          <c:strCache>
            <c:ptCount val="1"/>
            <c:pt idx="0">
              <c:v>INCIDENZA DELLA DISOCCUPAZIONE FEMMINILE DI LUNGA DURATA - </c:v>
            </c:pt>
          </c:strCache>
        </c:strRef>
      </c:tx>
      <c:layout/>
      <c:overlay val="0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areaChart>
        <c:grouping val="percentStacked"/>
        <c:varyColors val="0"/>
        <c:ser>
          <c:idx val="0"/>
          <c:order val="0"/>
          <c:tx>
            <c:strRef>
              <c:f>Dati!$P$231</c:f>
              <c:strCache>
                <c:ptCount val="1"/>
                <c:pt idx="0">
                  <c:v>Incidenza della disoccupazione femminile di lunga durata (*) (**)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9525">
              <a:solidFill>
                <a:schemeClr val="accent1"/>
              </a:solidFill>
            </a:ln>
          </c:spPr>
          <c:dLbls>
            <c:dLbl>
              <c:idx val="0"/>
              <c:layout>
                <c:manualLayout>
                  <c:x val="6.3558714620278955E-2"/>
                  <c:y val="-0.289116938583661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8173380494780692E-3"/>
                  <c:y val="-0.2885251395117979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2565042728547542E-2"/>
                  <c:y val="-0.25954846590053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777777777777779E-3"/>
                  <c:y val="-0.130692116655256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8.3333333333333332E-3"/>
                  <c:y val="-0.1159558803219810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3.0555555555555555E-2"/>
                  <c:y val="-0.1357676870636107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50">
                    <a:solidFill>
                      <a:srgbClr val="B1291C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0"/>
          </c:dLbls>
          <c:cat>
            <c:strRef>
              <c:f>Dati!$Q$230:$S$230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Dati!$Q$231:$S$231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Dati!$P$232</c:f>
              <c:strCache>
                <c:ptCount val="1"/>
                <c:pt idx="0">
                  <c:v>Reciproco a 100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cat>
            <c:strRef>
              <c:f>Dati!$Q$230:$S$230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Dati!$Q$232:$S$232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759424"/>
        <c:axId val="154254656"/>
      </c:areaChart>
      <c:catAx>
        <c:axId val="134759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4254656"/>
        <c:crosses val="autoZero"/>
        <c:auto val="1"/>
        <c:lblAlgn val="ctr"/>
        <c:lblOffset val="100"/>
        <c:noMultiLvlLbl val="0"/>
      </c:catAx>
      <c:valAx>
        <c:axId val="15425465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4759424"/>
        <c:crosses val="autoZero"/>
        <c:crossBetween val="midCat"/>
        <c:majorUnit val="0.2"/>
      </c:val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Dati!$O$209</c:f>
          <c:strCache>
            <c:ptCount val="1"/>
            <c:pt idx="0">
              <c:v>EVOLUZIONE TASSO DI OCCUPAZIONE FEMMINILE - </c:v>
            </c:pt>
          </c:strCache>
        </c:strRef>
      </c:tx>
      <c:layout/>
      <c:overlay val="1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445399935952743"/>
          <c:y val="0.25494084967320263"/>
          <c:w val="0.86216426071741037"/>
          <c:h val="0.69422254901960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Dati!$O$210</c:f>
              <c:strCache>
                <c:ptCount val="1"/>
                <c:pt idx="0">
                  <c:v>occupazione</c:v>
                </c:pt>
              </c:strCache>
            </c:strRef>
          </c:tx>
          <c:invertIfNegative val="0"/>
          <c:cat>
            <c:strRef>
              <c:f>Dati!$P$209:$R$209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Dati!$P$210:$R$210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4759936"/>
        <c:axId val="185444608"/>
      </c:barChart>
      <c:catAx>
        <c:axId val="134759936"/>
        <c:scaling>
          <c:orientation val="minMax"/>
        </c:scaling>
        <c:delete val="0"/>
        <c:axPos val="b"/>
        <c:majorTickMark val="out"/>
        <c:minorTickMark val="none"/>
        <c:tickLblPos val="high"/>
        <c:txPr>
          <a:bodyPr/>
          <a:lstStyle/>
          <a:p>
            <a:pPr>
              <a:defRPr sz="1200">
                <a:solidFill>
                  <a:srgbClr val="B1291C"/>
                </a:solidFill>
              </a:defRPr>
            </a:pPr>
            <a:endParaRPr lang="it-IT"/>
          </a:p>
        </c:txPr>
        <c:crossAx val="185444608"/>
        <c:crosses val="autoZero"/>
        <c:auto val="1"/>
        <c:lblAlgn val="ctr"/>
        <c:lblOffset val="100"/>
        <c:noMultiLvlLbl val="0"/>
      </c:catAx>
      <c:valAx>
        <c:axId val="185444608"/>
        <c:scaling>
          <c:orientation val="minMax"/>
          <c:max val="5.000000000000001E-2"/>
          <c:min val="-5.000000000000001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34759936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Dati!$U$209</c:f>
          <c:strCache>
            <c:ptCount val="1"/>
            <c:pt idx="0">
              <c:v>EVOLUZIONE TASSO DI INATTIVITA' FEMMINILE - </c:v>
            </c:pt>
          </c:strCache>
        </c:strRef>
      </c:tx>
      <c:layout/>
      <c:overlay val="1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728026817062741"/>
          <c:y val="0.25079052287581699"/>
          <c:w val="0.86216426071741037"/>
          <c:h val="0.69422254901960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Dati!$O$211</c:f>
              <c:strCache>
                <c:ptCount val="1"/>
                <c:pt idx="0">
                  <c:v>inattività</c:v>
                </c:pt>
              </c:strCache>
            </c:strRef>
          </c:tx>
          <c:invertIfNegative val="0"/>
          <c:cat>
            <c:strRef>
              <c:f>Dati!$P$209:$R$209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Dati!$P$211:$R$211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4760448"/>
        <c:axId val="185446336"/>
      </c:barChart>
      <c:catAx>
        <c:axId val="134760448"/>
        <c:scaling>
          <c:orientation val="minMax"/>
        </c:scaling>
        <c:delete val="0"/>
        <c:axPos val="b"/>
        <c:majorTickMark val="out"/>
        <c:minorTickMark val="none"/>
        <c:tickLblPos val="high"/>
        <c:txPr>
          <a:bodyPr/>
          <a:lstStyle/>
          <a:p>
            <a:pPr>
              <a:defRPr sz="1200">
                <a:solidFill>
                  <a:srgbClr val="B1291C"/>
                </a:solidFill>
              </a:defRPr>
            </a:pPr>
            <a:endParaRPr lang="it-IT"/>
          </a:p>
        </c:txPr>
        <c:crossAx val="185446336"/>
        <c:crosses val="autoZero"/>
        <c:auto val="1"/>
        <c:lblAlgn val="ctr"/>
        <c:lblOffset val="100"/>
        <c:noMultiLvlLbl val="0"/>
      </c:catAx>
      <c:valAx>
        <c:axId val="185446336"/>
        <c:scaling>
          <c:orientation val="minMax"/>
          <c:max val="5.000000000000001E-2"/>
          <c:min val="-5.000000000000001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34760448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Dati!$U$227</c:f>
          <c:strCache>
            <c:ptCount val="1"/>
            <c:pt idx="0">
              <c:v>EVOLUZIONE TASSO DI DISOCCUPAZIONE FEMMINILE - </c:v>
            </c:pt>
          </c:strCache>
        </c:strRef>
      </c:tx>
      <c:layout/>
      <c:overlay val="1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728026817062741"/>
          <c:y val="0.25494084967320263"/>
          <c:w val="0.86216426071741037"/>
          <c:h val="0.694222549019607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Dati!$O$212</c:f>
              <c:strCache>
                <c:ptCount val="1"/>
                <c:pt idx="0">
                  <c:v>disoccupazione</c:v>
                </c:pt>
              </c:strCache>
            </c:strRef>
          </c:tx>
          <c:invertIfNegative val="0"/>
          <c:cat>
            <c:strRef>
              <c:f>Dati!$P$209:$R$209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Dati!$P$212:$R$212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4760960"/>
        <c:axId val="185448064"/>
      </c:barChart>
      <c:catAx>
        <c:axId val="134760960"/>
        <c:scaling>
          <c:orientation val="minMax"/>
        </c:scaling>
        <c:delete val="0"/>
        <c:axPos val="b"/>
        <c:majorTickMark val="out"/>
        <c:minorTickMark val="none"/>
        <c:tickLblPos val="high"/>
        <c:txPr>
          <a:bodyPr/>
          <a:lstStyle/>
          <a:p>
            <a:pPr>
              <a:defRPr sz="1200">
                <a:solidFill>
                  <a:srgbClr val="B1291C"/>
                </a:solidFill>
              </a:defRPr>
            </a:pPr>
            <a:endParaRPr lang="it-IT"/>
          </a:p>
        </c:txPr>
        <c:crossAx val="185448064"/>
        <c:crosses val="autoZero"/>
        <c:auto val="1"/>
        <c:lblAlgn val="ctr"/>
        <c:lblOffset val="100"/>
        <c:noMultiLvlLbl val="0"/>
      </c:catAx>
      <c:valAx>
        <c:axId val="185448064"/>
        <c:scaling>
          <c:orientation val="minMax"/>
          <c:max val="5.000000000000001E-2"/>
          <c:min val="-5.000000000000001E-2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34760960"/>
        <c:crosses val="autoZero"/>
        <c:crossBetween val="between"/>
      </c:valAx>
    </c:plotArea>
    <c:plotVisOnly val="1"/>
    <c:dispBlanksAs val="gap"/>
    <c:showDLblsOverMax val="0"/>
  </c:chart>
  <c:spPr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strRef>
          <c:f>Dati!$I$249</c:f>
          <c:strCache>
            <c:ptCount val="1"/>
            <c:pt idx="0">
              <c:v>OCCUPAZIONE FEMMINILE PER SETTORE -  </c:v>
            </c:pt>
          </c:strCache>
        </c:strRef>
      </c:tx>
      <c:layout/>
      <c:overlay val="1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634325396825395E-2"/>
          <c:y val="0.1310664615198962"/>
          <c:w val="0.90099543650793645"/>
          <c:h val="0.549934232358886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Dati!$J$249</c:f>
              <c:strCache>
                <c:ptCount val="1"/>
                <c:pt idx="0">
                  <c:v>agricoltura, silvicoltura e pesca (a)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Dati!$I$250:$I$251</c:f>
            </c:strRef>
          </c:cat>
          <c:val>
            <c:numRef>
              <c:f>Dati!$J$250:$J$251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Dati!$K$249</c:f>
              <c:strCache>
                <c:ptCount val="1"/>
                <c:pt idx="0">
                  <c:v>industria escluse costruzioni (b-e)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</c:spPr>
          </c:dPt>
          <c:cat>
            <c:strRef>
              <c:f>Dati!$I$250:$I$251</c:f>
            </c:strRef>
          </c:cat>
          <c:val>
            <c:numRef>
              <c:f>Dati!$K$250:$K$251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Dati!$L$249</c:f>
              <c:strCache>
                <c:ptCount val="1"/>
                <c:pt idx="0">
                  <c:v>costruzioni (f)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alpha val="70000"/>
                </a:schemeClr>
              </a:solidFill>
            </c:spPr>
          </c:dPt>
          <c:dLbls>
            <c:dLbl>
              <c:idx val="0"/>
              <c:layout>
                <c:manualLayout>
                  <c:x val="0"/>
                  <c:y val="-7.75862068965517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Dati!$I$250:$I$251</c:f>
            </c:strRef>
          </c:cat>
          <c:val>
            <c:numRef>
              <c:f>Dati!$L$250:$L$251</c:f>
              <c:numCache>
                <c:formatCode>General</c:formatCode>
                <c:ptCount val="2"/>
                <c:pt idx="0" formatCode="0.0%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Dati!$M$249</c:f>
              <c:strCache>
                <c:ptCount val="1"/>
                <c:pt idx="0">
                  <c:v>commercio, alberghi e ristoranti (g,i)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cat>
            <c:strRef>
              <c:f>Dati!$I$250:$I$251</c:f>
            </c:strRef>
          </c:cat>
          <c:val>
            <c:numRef>
              <c:f>Dati!$M$250:$M$251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Dati!$N$249</c:f>
              <c:strCache>
                <c:ptCount val="1"/>
                <c:pt idx="0">
                  <c:v>altre attività dei servizi (h, j-u) </c:v>
                </c:pt>
              </c:strCache>
            </c:strRef>
          </c:tx>
          <c:invertIfNegative val="0"/>
          <c:cat>
            <c:strRef>
              <c:f>Dati!$I$250:$I$251</c:f>
            </c:strRef>
          </c:cat>
          <c:val>
            <c:numRef>
              <c:f>Dati!$N$250:$N$251</c:f>
              <c:numCache>
                <c:formatCode>General</c:formatCode>
                <c:ptCount val="2"/>
                <c:pt idx="0" formatCode="0.0%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100"/>
        <c:axId val="165965824"/>
        <c:axId val="185449792"/>
      </c:barChart>
      <c:catAx>
        <c:axId val="165965824"/>
        <c:scaling>
          <c:orientation val="minMax"/>
        </c:scaling>
        <c:delete val="1"/>
        <c:axPos val="l"/>
        <c:numFmt formatCode="#.#00" sourceLinked="1"/>
        <c:majorTickMark val="out"/>
        <c:minorTickMark val="none"/>
        <c:tickLblPos val="nextTo"/>
        <c:crossAx val="185449792"/>
        <c:crosses val="autoZero"/>
        <c:auto val="1"/>
        <c:lblAlgn val="ctr"/>
        <c:lblOffset val="100"/>
        <c:noMultiLvlLbl val="0"/>
      </c:catAx>
      <c:valAx>
        <c:axId val="185449792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659658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011309523809531E-2"/>
          <c:y val="0.78165505173922223"/>
          <c:w val="0.92145753968253963"/>
          <c:h val="0.1905671704829999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strRef>
          <c:f>Dati!$I$253</c:f>
          <c:strCache>
            <c:ptCount val="1"/>
            <c:pt idx="0">
              <c:v>OCCUPAZIONE FEMMINILE PER SETTORE -  </c:v>
            </c:pt>
          </c:strCache>
        </c:strRef>
      </c:tx>
      <c:layout/>
      <c:overlay val="1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5634325396825395E-2"/>
          <c:y val="0.1310664615198962"/>
          <c:w val="0.90099543650793645"/>
          <c:h val="0.549934232358886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Dati!$J$249</c:f>
              <c:strCache>
                <c:ptCount val="1"/>
                <c:pt idx="0">
                  <c:v>agricoltura, silvicoltura e pesca (a)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Dati!$I$250:$I$251</c:f>
            </c:strRef>
          </c:cat>
          <c:val>
            <c:numRef>
              <c:f>Dati!$J$250:$J$251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Dati!$K$249</c:f>
              <c:strCache>
                <c:ptCount val="1"/>
                <c:pt idx="0">
                  <c:v>industria escluse costruzioni (b-e)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alpha val="85000"/>
                </a:schemeClr>
              </a:solidFill>
            </c:spPr>
          </c:dPt>
          <c:cat>
            <c:strRef>
              <c:f>Dati!$I$250:$I$251</c:f>
            </c:strRef>
          </c:cat>
          <c:val>
            <c:numRef>
              <c:f>Dati!$K$250:$K$251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Dati!$L$249</c:f>
              <c:strCache>
                <c:ptCount val="1"/>
                <c:pt idx="0">
                  <c:v>costruzioni (f)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alpha val="70000"/>
                </a:schemeClr>
              </a:solidFill>
            </c:spPr>
          </c:dPt>
          <c:dLbls>
            <c:dLbl>
              <c:idx val="0"/>
              <c:layout>
                <c:manualLayout>
                  <c:x val="0"/>
                  <c:y val="-7.758620689655172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Dati!$I$250:$I$251</c:f>
            </c:strRef>
          </c:cat>
          <c:val>
            <c:numRef>
              <c:f>Dati!$L$250:$L$251</c:f>
              <c:numCache>
                <c:formatCode>General</c:formatCode>
                <c:ptCount val="2"/>
                <c:pt idx="0" formatCode="0.0%">
                  <c:v>0</c:v>
                </c:pt>
              </c:numCache>
            </c:numRef>
          </c:val>
        </c:ser>
        <c:ser>
          <c:idx val="3"/>
          <c:order val="3"/>
          <c:tx>
            <c:strRef>
              <c:f>Dati!$M$249</c:f>
              <c:strCache>
                <c:ptCount val="1"/>
                <c:pt idx="0">
                  <c:v>commercio, alberghi e ristoranti (g,i)</c:v>
                </c:pt>
              </c:strCache>
            </c:strRef>
          </c:tx>
          <c:invertIfNegative val="0"/>
          <c:dPt>
            <c:idx val="1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cat>
            <c:strRef>
              <c:f>Dati!$I$250:$I$251</c:f>
            </c:strRef>
          </c:cat>
          <c:val>
            <c:numRef>
              <c:f>Dati!$M$250:$M$251</c:f>
              <c:numCache>
                <c:formatCode>0.0%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ser>
          <c:idx val="4"/>
          <c:order val="4"/>
          <c:tx>
            <c:strRef>
              <c:f>Dati!$N$249</c:f>
              <c:strCache>
                <c:ptCount val="1"/>
                <c:pt idx="0">
                  <c:v>altre attività dei servizi (h, j-u) </c:v>
                </c:pt>
              </c:strCache>
            </c:strRef>
          </c:tx>
          <c:invertIfNegative val="0"/>
          <c:cat>
            <c:strRef>
              <c:f>Dati!$I$250:$I$251</c:f>
            </c:strRef>
          </c:cat>
          <c:val>
            <c:numRef>
              <c:f>Dati!$N$250:$N$251</c:f>
              <c:numCache>
                <c:formatCode>General</c:formatCode>
                <c:ptCount val="2"/>
                <c:pt idx="0" formatCode="0.0%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100"/>
        <c:axId val="138129408"/>
        <c:axId val="148195008"/>
      </c:barChart>
      <c:catAx>
        <c:axId val="138129408"/>
        <c:scaling>
          <c:orientation val="minMax"/>
        </c:scaling>
        <c:delete val="1"/>
        <c:axPos val="l"/>
        <c:numFmt formatCode="#.#00" sourceLinked="1"/>
        <c:majorTickMark val="out"/>
        <c:minorTickMark val="none"/>
        <c:tickLblPos val="nextTo"/>
        <c:crossAx val="148195008"/>
        <c:crosses val="autoZero"/>
        <c:auto val="1"/>
        <c:lblAlgn val="ctr"/>
        <c:lblOffset val="100"/>
        <c:noMultiLvlLbl val="0"/>
      </c:catAx>
      <c:valAx>
        <c:axId val="148195008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381294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011309523809531E-2"/>
          <c:y val="0.78165505173922223"/>
          <c:w val="0.92145753968253963"/>
          <c:h val="0.19056717048299998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3" Type="http://schemas.openxmlformats.org/officeDocument/2006/relationships/image" Target="../media/image1.png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17" Type="http://schemas.openxmlformats.org/officeDocument/2006/relationships/chart" Target="../charts/chart15.xml"/><Relationship Id="rId2" Type="http://schemas.openxmlformats.org/officeDocument/2006/relationships/hyperlink" Target="#Note_Fonti_Calcolo!A1"/><Relationship Id="rId16" Type="http://schemas.openxmlformats.org/officeDocument/2006/relationships/chart" Target="../charts/chart14.xml"/><Relationship Id="rId1" Type="http://schemas.openxmlformats.org/officeDocument/2006/relationships/chart" Target="../charts/chart1.xml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5" Type="http://schemas.openxmlformats.org/officeDocument/2006/relationships/chart" Target="../charts/chart1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Dati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571499</xdr:colOff>
      <xdr:row>429</xdr:row>
      <xdr:rowOff>86709</xdr:rowOff>
    </xdr:from>
    <xdr:to>
      <xdr:col>27</xdr:col>
      <xdr:colOff>47880</xdr:colOff>
      <xdr:row>456</xdr:row>
      <xdr:rowOff>143756</xdr:rowOff>
    </xdr:to>
    <xdr:sp macro="" textlink="$J$433">
      <xdr:nvSpPr>
        <xdr:cNvPr id="32" name="Rettangolo 31"/>
        <xdr:cNvSpPr/>
      </xdr:nvSpPr>
      <xdr:spPr>
        <a:xfrm>
          <a:off x="11447317" y="13750754"/>
          <a:ext cx="16725290" cy="5356411"/>
        </a:xfrm>
        <a:prstGeom prst="rect">
          <a:avLst/>
        </a:prstGeom>
        <a:solidFill>
          <a:schemeClr val="bg1"/>
        </a:solidFill>
        <a:ln w="6350">
          <a:solidFill>
            <a:srgbClr val="8A79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7A4954F7-21BD-4F19-BD79-520CB0FC199F}" type="TxLink">
            <a:rPr lang="en-US" sz="1200">
              <a:solidFill>
                <a:srgbClr val="8A7972"/>
              </a:solidFill>
            </a:rPr>
            <a:pPr algn="ctr"/>
            <a:t>PREVISIONI DI ASSUNZIONI PER SETTORE - </a:t>
          </a:fld>
          <a:endParaRPr lang="en-US" sz="1200">
            <a:solidFill>
              <a:srgbClr val="8A7972"/>
            </a:solidFill>
          </a:endParaRPr>
        </a:p>
      </xdr:txBody>
    </xdr:sp>
    <xdr:clientData/>
  </xdr:twoCellAnchor>
  <xdr:twoCellAnchor>
    <xdr:from>
      <xdr:col>7</xdr:col>
      <xdr:colOff>593910</xdr:colOff>
      <xdr:row>240</xdr:row>
      <xdr:rowOff>151925</xdr:rowOff>
    </xdr:from>
    <xdr:to>
      <xdr:col>13</xdr:col>
      <xdr:colOff>456793</xdr:colOff>
      <xdr:row>255</xdr:row>
      <xdr:rowOff>189749</xdr:rowOff>
    </xdr:to>
    <xdr:graphicFrame macro="">
      <xdr:nvGraphicFramePr>
        <xdr:cNvPr id="22" name="Gra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593911</xdr:colOff>
      <xdr:row>256</xdr:row>
      <xdr:rowOff>173181</xdr:rowOff>
    </xdr:from>
    <xdr:to>
      <xdr:col>18</xdr:col>
      <xdr:colOff>672352</xdr:colOff>
      <xdr:row>428</xdr:row>
      <xdr:rowOff>34603</xdr:rowOff>
    </xdr:to>
    <xdr:sp macro="" textlink="">
      <xdr:nvSpPr>
        <xdr:cNvPr id="28" name="Rettangolo 27"/>
        <xdr:cNvSpPr/>
      </xdr:nvSpPr>
      <xdr:spPr>
        <a:xfrm>
          <a:off x="11469729" y="50672999"/>
          <a:ext cx="9551487" cy="3099922"/>
        </a:xfrm>
        <a:prstGeom prst="rect">
          <a:avLst/>
        </a:prstGeom>
        <a:solidFill>
          <a:schemeClr val="bg1"/>
        </a:solidFill>
        <a:ln w="6350">
          <a:solidFill>
            <a:srgbClr val="8A79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/>
            <a:t> </a:t>
          </a:r>
        </a:p>
      </xdr:txBody>
    </xdr:sp>
    <xdr:clientData/>
  </xdr:twoCellAnchor>
  <xdr:twoCellAnchor>
    <xdr:from>
      <xdr:col>4</xdr:col>
      <xdr:colOff>231683</xdr:colOff>
      <xdr:row>206</xdr:row>
      <xdr:rowOff>75640</xdr:rowOff>
    </xdr:from>
    <xdr:to>
      <xdr:col>4</xdr:col>
      <xdr:colOff>679358</xdr:colOff>
      <xdr:row>208</xdr:row>
      <xdr:rowOff>132790</xdr:rowOff>
    </xdr:to>
    <xdr:sp macro="" textlink="">
      <xdr:nvSpPr>
        <xdr:cNvPr id="19" name="Freccia in giù 18"/>
        <xdr:cNvSpPr/>
      </xdr:nvSpPr>
      <xdr:spPr>
        <a:xfrm>
          <a:off x="8019771" y="647140"/>
          <a:ext cx="447675" cy="449356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532838</xdr:colOff>
      <xdr:row>207</xdr:row>
      <xdr:rowOff>53791</xdr:rowOff>
    </xdr:from>
    <xdr:to>
      <xdr:col>4</xdr:col>
      <xdr:colOff>218513</xdr:colOff>
      <xdr:row>209</xdr:row>
      <xdr:rowOff>110941</xdr:rowOff>
    </xdr:to>
    <xdr:sp macro="" textlink="">
      <xdr:nvSpPr>
        <xdr:cNvPr id="20" name="Freccia in giù 19"/>
        <xdr:cNvSpPr/>
      </xdr:nvSpPr>
      <xdr:spPr>
        <a:xfrm rot="19039279">
          <a:off x="8231279" y="51813762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647700</xdr:colOff>
      <xdr:row>207</xdr:row>
      <xdr:rowOff>76200</xdr:rowOff>
    </xdr:from>
    <xdr:to>
      <xdr:col>5</xdr:col>
      <xdr:colOff>200025</xdr:colOff>
      <xdr:row>209</xdr:row>
      <xdr:rowOff>133350</xdr:rowOff>
    </xdr:to>
    <xdr:sp macro="" textlink="">
      <xdr:nvSpPr>
        <xdr:cNvPr id="21" name="Freccia in giù 20"/>
        <xdr:cNvSpPr/>
      </xdr:nvSpPr>
      <xdr:spPr>
        <a:xfrm rot="2560721" flipH="1">
          <a:off x="7915275" y="12839700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3</xdr:col>
      <xdr:colOff>736894</xdr:colOff>
      <xdr:row>206</xdr:row>
      <xdr:rowOff>4354</xdr:rowOff>
    </xdr:from>
    <xdr:ext cx="1002710" cy="311496"/>
    <xdr:sp macro="" textlink="">
      <xdr:nvSpPr>
        <xdr:cNvPr id="23" name="Rettangolo 22"/>
        <xdr:cNvSpPr/>
      </xdr:nvSpPr>
      <xdr:spPr>
        <a:xfrm>
          <a:off x="7762982" y="39998148"/>
          <a:ext cx="100271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it-IT" sz="1400" b="1" cap="all" spc="0">
              <a:ln w="0"/>
              <a:solidFill>
                <a:srgbClr val="B1291C"/>
              </a:solidFill>
              <a:effectLst>
                <a:reflection blurRad="12700" stA="50000" endPos="50000" dist="5000" dir="5400000" sy="-100000" rotWithShape="0"/>
              </a:effectLst>
            </a:rPr>
            <a:t>seleziona</a:t>
          </a:r>
        </a:p>
      </xdr:txBody>
    </xdr:sp>
    <xdr:clientData/>
  </xdr:oneCellAnchor>
  <xdr:twoCellAnchor editAs="oneCell">
    <xdr:from>
      <xdr:col>1</xdr:col>
      <xdr:colOff>2409266</xdr:colOff>
      <xdr:row>207</xdr:row>
      <xdr:rowOff>156882</xdr:rowOff>
    </xdr:from>
    <xdr:to>
      <xdr:col>1</xdr:col>
      <xdr:colOff>3153763</xdr:colOff>
      <xdr:row>211</xdr:row>
      <xdr:rowOff>2241</xdr:rowOff>
    </xdr:to>
    <xdr:pic>
      <xdr:nvPicPr>
        <xdr:cNvPr id="26" name="Immagine 25" descr="folder documents icon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266" y="347382"/>
          <a:ext cx="744497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593910</xdr:colOff>
      <xdr:row>206</xdr:row>
      <xdr:rowOff>93825</xdr:rowOff>
    </xdr:from>
    <xdr:to>
      <xdr:col>13</xdr:col>
      <xdr:colOff>456793</xdr:colOff>
      <xdr:row>223</xdr:row>
      <xdr:rowOff>38590</xdr:rowOff>
    </xdr:to>
    <xdr:graphicFrame macro="">
      <xdr:nvGraphicFramePr>
        <xdr:cNvPr id="7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576592</xdr:colOff>
      <xdr:row>224</xdr:row>
      <xdr:rowOff>22023</xdr:rowOff>
    </xdr:from>
    <xdr:to>
      <xdr:col>13</xdr:col>
      <xdr:colOff>439475</xdr:colOff>
      <xdr:row>239</xdr:row>
      <xdr:rowOff>185810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600024</xdr:colOff>
      <xdr:row>224</xdr:row>
      <xdr:rowOff>22023</xdr:rowOff>
    </xdr:from>
    <xdr:to>
      <xdr:col>19</xdr:col>
      <xdr:colOff>50933</xdr:colOff>
      <xdr:row>239</xdr:row>
      <xdr:rowOff>185810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600024</xdr:colOff>
      <xdr:row>206</xdr:row>
      <xdr:rowOff>93825</xdr:rowOff>
    </xdr:from>
    <xdr:to>
      <xdr:col>19</xdr:col>
      <xdr:colOff>50933</xdr:colOff>
      <xdr:row>223</xdr:row>
      <xdr:rowOff>38590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278110</xdr:colOff>
      <xdr:row>206</xdr:row>
      <xdr:rowOff>93825</xdr:rowOff>
    </xdr:from>
    <xdr:to>
      <xdr:col>24</xdr:col>
      <xdr:colOff>513432</xdr:colOff>
      <xdr:row>223</xdr:row>
      <xdr:rowOff>38590</xdr:rowOff>
    </xdr:to>
    <xdr:graphicFrame macro="">
      <xdr:nvGraphicFramePr>
        <xdr:cNvPr id="15" name="Gra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278110</xdr:colOff>
      <xdr:row>224</xdr:row>
      <xdr:rowOff>22023</xdr:rowOff>
    </xdr:from>
    <xdr:to>
      <xdr:col>24</xdr:col>
      <xdr:colOff>513432</xdr:colOff>
      <xdr:row>239</xdr:row>
      <xdr:rowOff>185810</xdr:rowOff>
    </xdr:to>
    <xdr:graphicFrame macro="">
      <xdr:nvGraphicFramePr>
        <xdr:cNvPr id="16" name="Gra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600024</xdr:colOff>
      <xdr:row>240</xdr:row>
      <xdr:rowOff>151925</xdr:rowOff>
    </xdr:from>
    <xdr:to>
      <xdr:col>19</xdr:col>
      <xdr:colOff>597376</xdr:colOff>
      <xdr:row>255</xdr:row>
      <xdr:rowOff>189749</xdr:rowOff>
    </xdr:to>
    <xdr:graphicFrame macro="">
      <xdr:nvGraphicFramePr>
        <xdr:cNvPr id="24" name="Grafico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723288</xdr:colOff>
      <xdr:row>240</xdr:row>
      <xdr:rowOff>151925</xdr:rowOff>
    </xdr:from>
    <xdr:to>
      <xdr:col>25</xdr:col>
      <xdr:colOff>563759</xdr:colOff>
      <xdr:row>255</xdr:row>
      <xdr:rowOff>189749</xdr:rowOff>
    </xdr:to>
    <xdr:graphicFrame macro="">
      <xdr:nvGraphicFramePr>
        <xdr:cNvPr id="25" name="Gra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735512</xdr:colOff>
      <xdr:row>256</xdr:row>
      <xdr:rowOff>173181</xdr:rowOff>
    </xdr:from>
    <xdr:to>
      <xdr:col>13</xdr:col>
      <xdr:colOff>130395</xdr:colOff>
      <xdr:row>427</xdr:row>
      <xdr:rowOff>86559</xdr:rowOff>
    </xdr:to>
    <xdr:graphicFrame macro="">
      <xdr:nvGraphicFramePr>
        <xdr:cNvPr id="27" name="Gra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13</xdr:col>
      <xdr:colOff>324969</xdr:colOff>
      <xdr:row>256</xdr:row>
      <xdr:rowOff>173181</xdr:rowOff>
    </xdr:from>
    <xdr:to>
      <xdr:col>18</xdr:col>
      <xdr:colOff>627527</xdr:colOff>
      <xdr:row>427</xdr:row>
      <xdr:rowOff>86559</xdr:rowOff>
    </xdr:to>
    <xdr:graphicFrame macro="">
      <xdr:nvGraphicFramePr>
        <xdr:cNvPr id="29" name="Gra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19</xdr:col>
      <xdr:colOff>81496</xdr:colOff>
      <xdr:row>256</xdr:row>
      <xdr:rowOff>173181</xdr:rowOff>
    </xdr:from>
    <xdr:to>
      <xdr:col>24</xdr:col>
      <xdr:colOff>844925</xdr:colOff>
      <xdr:row>428</xdr:row>
      <xdr:rowOff>34603</xdr:rowOff>
    </xdr:to>
    <xdr:graphicFrame macro="">
      <xdr:nvGraphicFramePr>
        <xdr:cNvPr id="33" name="Grafico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7</xdr:col>
      <xdr:colOff>618936</xdr:colOff>
      <xdr:row>430</xdr:row>
      <xdr:rowOff>159301</xdr:rowOff>
    </xdr:from>
    <xdr:to>
      <xdr:col>16</xdr:col>
      <xdr:colOff>79192</xdr:colOff>
      <xdr:row>456</xdr:row>
      <xdr:rowOff>143756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411417</xdr:colOff>
      <xdr:row>430</xdr:row>
      <xdr:rowOff>174628</xdr:rowOff>
    </xdr:from>
    <xdr:to>
      <xdr:col>21</xdr:col>
      <xdr:colOff>555499</xdr:colOff>
      <xdr:row>456</xdr:row>
      <xdr:rowOff>143756</xdr:rowOff>
    </xdr:to>
    <xdr:graphicFrame macro="">
      <xdr:nvGraphicFramePr>
        <xdr:cNvPr id="34" name="Gra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22</xdr:col>
      <xdr:colOff>34680</xdr:colOff>
      <xdr:row>430</xdr:row>
      <xdr:rowOff>174628</xdr:rowOff>
    </xdr:from>
    <xdr:to>
      <xdr:col>26</xdr:col>
      <xdr:colOff>869983</xdr:colOff>
      <xdr:row>456</xdr:row>
      <xdr:rowOff>143756</xdr:rowOff>
    </xdr:to>
    <xdr:graphicFrame macro="">
      <xdr:nvGraphicFramePr>
        <xdr:cNvPr id="35" name="Grafico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2743200</xdr:colOff>
      <xdr:row>0</xdr:row>
      <xdr:rowOff>0</xdr:rowOff>
    </xdr:from>
    <xdr:to>
      <xdr:col>0</xdr:col>
      <xdr:colOff>3474720</xdr:colOff>
      <xdr:row>3</xdr:row>
      <xdr:rowOff>160020</xdr:rowOff>
    </xdr:to>
    <xdr:pic>
      <xdr:nvPicPr>
        <xdr:cNvPr id="2" name="Immagine 1" descr="back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0"/>
          <a:ext cx="73152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00"/>
  <sheetViews>
    <sheetView showGridLines="0" tabSelected="1" topLeftCell="B207" zoomScale="85" zoomScaleNormal="85" workbookViewId="0">
      <selection activeCell="C209" sqref="C209"/>
    </sheetView>
  </sheetViews>
  <sheetFormatPr defaultColWidth="8.5703125" defaultRowHeight="15" x14ac:dyDescent="0.25"/>
  <cols>
    <col min="1" max="1" width="4.140625" style="34" hidden="1" customWidth="1"/>
    <col min="2" max="2" width="92.140625" style="142" customWidth="1"/>
    <col min="3" max="3" width="13.28515625" style="36" customWidth="1"/>
    <col min="4" max="4" width="11.42578125" style="36" customWidth="1"/>
    <col min="5" max="5" width="13.42578125" style="34" bestFit="1" customWidth="1"/>
    <col min="6" max="7" width="14.28515625" style="34" bestFit="1" customWidth="1"/>
    <col min="8" max="8" width="12.28515625" style="34" bestFit="1" customWidth="1"/>
    <col min="9" max="9" width="12.85546875" style="34" bestFit="1" customWidth="1"/>
    <col min="10" max="10" width="12.5703125" style="34" bestFit="1" customWidth="1"/>
    <col min="11" max="12" width="13.42578125" style="34" bestFit="1" customWidth="1"/>
    <col min="13" max="14" width="12.85546875" style="34" bestFit="1" customWidth="1"/>
    <col min="15" max="15" width="11.5703125" style="34" customWidth="1"/>
    <col min="16" max="16" width="13.140625" style="34" bestFit="1" customWidth="1"/>
    <col min="17" max="17" width="12.85546875" style="34" bestFit="1" customWidth="1"/>
    <col min="18" max="18" width="13.42578125" style="34" bestFit="1" customWidth="1"/>
    <col min="19" max="19" width="11.5703125" style="34" customWidth="1"/>
    <col min="20" max="20" width="13.140625" style="34" bestFit="1" customWidth="1"/>
    <col min="21" max="21" width="11.5703125" style="34" customWidth="1"/>
    <col min="22" max="22" width="13.42578125" style="34" bestFit="1" customWidth="1"/>
    <col min="23" max="23" width="13.140625" style="34" bestFit="1" customWidth="1"/>
    <col min="24" max="24" width="12.5703125" style="34" bestFit="1" customWidth="1"/>
    <col min="25" max="25" width="14.140625" style="34" bestFit="1" customWidth="1"/>
    <col min="26" max="26" width="13.140625" style="34" bestFit="1" customWidth="1"/>
    <col min="27" max="27" width="13.42578125" style="34" bestFit="1" customWidth="1"/>
    <col min="28" max="28" width="13.7109375" style="34" bestFit="1" customWidth="1"/>
    <col min="29" max="29" width="13.42578125" style="34" bestFit="1" customWidth="1"/>
    <col min="30" max="30" width="14.7109375" style="34" bestFit="1" customWidth="1"/>
    <col min="31" max="31" width="3" style="34" customWidth="1"/>
    <col min="32" max="32" width="10.5703125" style="35" bestFit="1" customWidth="1"/>
    <col min="33" max="33" width="9" style="34" bestFit="1" customWidth="1"/>
    <col min="34" max="34" width="8.5703125" style="34"/>
    <col min="35" max="35" width="9" style="34" bestFit="1" customWidth="1"/>
    <col min="36" max="36" width="11.5703125" style="34" bestFit="1" customWidth="1"/>
    <col min="37" max="69" width="8.5703125" style="34"/>
    <col min="70" max="70" width="8.5703125" style="34" customWidth="1"/>
    <col min="71" max="72" width="8.5703125" style="34" hidden="1" customWidth="1"/>
    <col min="73" max="73" width="8.5703125" style="34" customWidth="1"/>
    <col min="74" max="256" width="8.5703125" style="34"/>
    <col min="257" max="257" width="25" style="34" customWidth="1"/>
    <col min="258" max="258" width="65.5703125" style="34" customWidth="1"/>
    <col min="259" max="259" width="7.5703125" style="34" customWidth="1"/>
    <col min="260" max="260" width="4.140625" style="34" customWidth="1"/>
    <col min="261" max="280" width="11.5703125" style="34" customWidth="1"/>
    <col min="281" max="284" width="12.7109375" style="34" bestFit="1" customWidth="1"/>
    <col min="285" max="285" width="11.5703125" style="34" customWidth="1"/>
    <col min="286" max="286" width="12.7109375" style="34" bestFit="1" customWidth="1"/>
    <col min="287" max="287" width="3" style="34" customWidth="1"/>
    <col min="288" max="288" width="32.7109375" style="34" customWidth="1"/>
    <col min="289" max="289" width="35.28515625" style="34" customWidth="1"/>
    <col min="290" max="512" width="8.5703125" style="34"/>
    <col min="513" max="513" width="25" style="34" customWidth="1"/>
    <col min="514" max="514" width="65.5703125" style="34" customWidth="1"/>
    <col min="515" max="515" width="7.5703125" style="34" customWidth="1"/>
    <col min="516" max="516" width="4.140625" style="34" customWidth="1"/>
    <col min="517" max="536" width="11.5703125" style="34" customWidth="1"/>
    <col min="537" max="540" width="12.7109375" style="34" bestFit="1" customWidth="1"/>
    <col min="541" max="541" width="11.5703125" style="34" customWidth="1"/>
    <col min="542" max="542" width="12.7109375" style="34" bestFit="1" customWidth="1"/>
    <col min="543" max="543" width="3" style="34" customWidth="1"/>
    <col min="544" max="544" width="32.7109375" style="34" customWidth="1"/>
    <col min="545" max="545" width="35.28515625" style="34" customWidth="1"/>
    <col min="546" max="768" width="8.5703125" style="34"/>
    <col min="769" max="769" width="25" style="34" customWidth="1"/>
    <col min="770" max="770" width="65.5703125" style="34" customWidth="1"/>
    <col min="771" max="771" width="7.5703125" style="34" customWidth="1"/>
    <col min="772" max="772" width="4.140625" style="34" customWidth="1"/>
    <col min="773" max="792" width="11.5703125" style="34" customWidth="1"/>
    <col min="793" max="796" width="12.7109375" style="34" bestFit="1" customWidth="1"/>
    <col min="797" max="797" width="11.5703125" style="34" customWidth="1"/>
    <col min="798" max="798" width="12.7109375" style="34" bestFit="1" customWidth="1"/>
    <col min="799" max="799" width="3" style="34" customWidth="1"/>
    <col min="800" max="800" width="32.7109375" style="34" customWidth="1"/>
    <col min="801" max="801" width="35.28515625" style="34" customWidth="1"/>
    <col min="802" max="1024" width="8.5703125" style="34"/>
    <col min="1025" max="1025" width="25" style="34" customWidth="1"/>
    <col min="1026" max="1026" width="65.5703125" style="34" customWidth="1"/>
    <col min="1027" max="1027" width="7.5703125" style="34" customWidth="1"/>
    <col min="1028" max="1028" width="4.140625" style="34" customWidth="1"/>
    <col min="1029" max="1048" width="11.5703125" style="34" customWidth="1"/>
    <col min="1049" max="1052" width="12.7109375" style="34" bestFit="1" customWidth="1"/>
    <col min="1053" max="1053" width="11.5703125" style="34" customWidth="1"/>
    <col min="1054" max="1054" width="12.7109375" style="34" bestFit="1" customWidth="1"/>
    <col min="1055" max="1055" width="3" style="34" customWidth="1"/>
    <col min="1056" max="1056" width="32.7109375" style="34" customWidth="1"/>
    <col min="1057" max="1057" width="35.28515625" style="34" customWidth="1"/>
    <col min="1058" max="1280" width="8.5703125" style="34"/>
    <col min="1281" max="1281" width="25" style="34" customWidth="1"/>
    <col min="1282" max="1282" width="65.5703125" style="34" customWidth="1"/>
    <col min="1283" max="1283" width="7.5703125" style="34" customWidth="1"/>
    <col min="1284" max="1284" width="4.140625" style="34" customWidth="1"/>
    <col min="1285" max="1304" width="11.5703125" style="34" customWidth="1"/>
    <col min="1305" max="1308" width="12.7109375" style="34" bestFit="1" customWidth="1"/>
    <col min="1309" max="1309" width="11.5703125" style="34" customWidth="1"/>
    <col min="1310" max="1310" width="12.7109375" style="34" bestFit="1" customWidth="1"/>
    <col min="1311" max="1311" width="3" style="34" customWidth="1"/>
    <col min="1312" max="1312" width="32.7109375" style="34" customWidth="1"/>
    <col min="1313" max="1313" width="35.28515625" style="34" customWidth="1"/>
    <col min="1314" max="1536" width="8.5703125" style="34"/>
    <col min="1537" max="1537" width="25" style="34" customWidth="1"/>
    <col min="1538" max="1538" width="65.5703125" style="34" customWidth="1"/>
    <col min="1539" max="1539" width="7.5703125" style="34" customWidth="1"/>
    <col min="1540" max="1540" width="4.140625" style="34" customWidth="1"/>
    <col min="1541" max="1560" width="11.5703125" style="34" customWidth="1"/>
    <col min="1561" max="1564" width="12.7109375" style="34" bestFit="1" customWidth="1"/>
    <col min="1565" max="1565" width="11.5703125" style="34" customWidth="1"/>
    <col min="1566" max="1566" width="12.7109375" style="34" bestFit="1" customWidth="1"/>
    <col min="1567" max="1567" width="3" style="34" customWidth="1"/>
    <col min="1568" max="1568" width="32.7109375" style="34" customWidth="1"/>
    <col min="1569" max="1569" width="35.28515625" style="34" customWidth="1"/>
    <col min="1570" max="1792" width="8.5703125" style="34"/>
    <col min="1793" max="1793" width="25" style="34" customWidth="1"/>
    <col min="1794" max="1794" width="65.5703125" style="34" customWidth="1"/>
    <col min="1795" max="1795" width="7.5703125" style="34" customWidth="1"/>
    <col min="1796" max="1796" width="4.140625" style="34" customWidth="1"/>
    <col min="1797" max="1816" width="11.5703125" style="34" customWidth="1"/>
    <col min="1817" max="1820" width="12.7109375" style="34" bestFit="1" customWidth="1"/>
    <col min="1821" max="1821" width="11.5703125" style="34" customWidth="1"/>
    <col min="1822" max="1822" width="12.7109375" style="34" bestFit="1" customWidth="1"/>
    <col min="1823" max="1823" width="3" style="34" customWidth="1"/>
    <col min="1824" max="1824" width="32.7109375" style="34" customWidth="1"/>
    <col min="1825" max="1825" width="35.28515625" style="34" customWidth="1"/>
    <col min="1826" max="2048" width="8.5703125" style="34"/>
    <col min="2049" max="2049" width="25" style="34" customWidth="1"/>
    <col min="2050" max="2050" width="65.5703125" style="34" customWidth="1"/>
    <col min="2051" max="2051" width="7.5703125" style="34" customWidth="1"/>
    <col min="2052" max="2052" width="4.140625" style="34" customWidth="1"/>
    <col min="2053" max="2072" width="11.5703125" style="34" customWidth="1"/>
    <col min="2073" max="2076" width="12.7109375" style="34" bestFit="1" customWidth="1"/>
    <col min="2077" max="2077" width="11.5703125" style="34" customWidth="1"/>
    <col min="2078" max="2078" width="12.7109375" style="34" bestFit="1" customWidth="1"/>
    <col min="2079" max="2079" width="3" style="34" customWidth="1"/>
    <col min="2080" max="2080" width="32.7109375" style="34" customWidth="1"/>
    <col min="2081" max="2081" width="35.28515625" style="34" customWidth="1"/>
    <col min="2082" max="2304" width="8.5703125" style="34"/>
    <col min="2305" max="2305" width="25" style="34" customWidth="1"/>
    <col min="2306" max="2306" width="65.5703125" style="34" customWidth="1"/>
    <col min="2307" max="2307" width="7.5703125" style="34" customWidth="1"/>
    <col min="2308" max="2308" width="4.140625" style="34" customWidth="1"/>
    <col min="2309" max="2328" width="11.5703125" style="34" customWidth="1"/>
    <col min="2329" max="2332" width="12.7109375" style="34" bestFit="1" customWidth="1"/>
    <col min="2333" max="2333" width="11.5703125" style="34" customWidth="1"/>
    <col min="2334" max="2334" width="12.7109375" style="34" bestFit="1" customWidth="1"/>
    <col min="2335" max="2335" width="3" style="34" customWidth="1"/>
    <col min="2336" max="2336" width="32.7109375" style="34" customWidth="1"/>
    <col min="2337" max="2337" width="35.28515625" style="34" customWidth="1"/>
    <col min="2338" max="2560" width="8.5703125" style="34"/>
    <col min="2561" max="2561" width="25" style="34" customWidth="1"/>
    <col min="2562" max="2562" width="65.5703125" style="34" customWidth="1"/>
    <col min="2563" max="2563" width="7.5703125" style="34" customWidth="1"/>
    <col min="2564" max="2564" width="4.140625" style="34" customWidth="1"/>
    <col min="2565" max="2584" width="11.5703125" style="34" customWidth="1"/>
    <col min="2585" max="2588" width="12.7109375" style="34" bestFit="1" customWidth="1"/>
    <col min="2589" max="2589" width="11.5703125" style="34" customWidth="1"/>
    <col min="2590" max="2590" width="12.7109375" style="34" bestFit="1" customWidth="1"/>
    <col min="2591" max="2591" width="3" style="34" customWidth="1"/>
    <col min="2592" max="2592" width="32.7109375" style="34" customWidth="1"/>
    <col min="2593" max="2593" width="35.28515625" style="34" customWidth="1"/>
    <col min="2594" max="2816" width="8.5703125" style="34"/>
    <col min="2817" max="2817" width="25" style="34" customWidth="1"/>
    <col min="2818" max="2818" width="65.5703125" style="34" customWidth="1"/>
    <col min="2819" max="2819" width="7.5703125" style="34" customWidth="1"/>
    <col min="2820" max="2820" width="4.140625" style="34" customWidth="1"/>
    <col min="2821" max="2840" width="11.5703125" style="34" customWidth="1"/>
    <col min="2841" max="2844" width="12.7109375" style="34" bestFit="1" customWidth="1"/>
    <col min="2845" max="2845" width="11.5703125" style="34" customWidth="1"/>
    <col min="2846" max="2846" width="12.7109375" style="34" bestFit="1" customWidth="1"/>
    <col min="2847" max="2847" width="3" style="34" customWidth="1"/>
    <col min="2848" max="2848" width="32.7109375" style="34" customWidth="1"/>
    <col min="2849" max="2849" width="35.28515625" style="34" customWidth="1"/>
    <col min="2850" max="3072" width="8.5703125" style="34"/>
    <col min="3073" max="3073" width="25" style="34" customWidth="1"/>
    <col min="3074" max="3074" width="65.5703125" style="34" customWidth="1"/>
    <col min="3075" max="3075" width="7.5703125" style="34" customWidth="1"/>
    <col min="3076" max="3076" width="4.140625" style="34" customWidth="1"/>
    <col min="3077" max="3096" width="11.5703125" style="34" customWidth="1"/>
    <col min="3097" max="3100" width="12.7109375" style="34" bestFit="1" customWidth="1"/>
    <col min="3101" max="3101" width="11.5703125" style="34" customWidth="1"/>
    <col min="3102" max="3102" width="12.7109375" style="34" bestFit="1" customWidth="1"/>
    <col min="3103" max="3103" width="3" style="34" customWidth="1"/>
    <col min="3104" max="3104" width="32.7109375" style="34" customWidth="1"/>
    <col min="3105" max="3105" width="35.28515625" style="34" customWidth="1"/>
    <col min="3106" max="3328" width="8.5703125" style="34"/>
    <col min="3329" max="3329" width="25" style="34" customWidth="1"/>
    <col min="3330" max="3330" width="65.5703125" style="34" customWidth="1"/>
    <col min="3331" max="3331" width="7.5703125" style="34" customWidth="1"/>
    <col min="3332" max="3332" width="4.140625" style="34" customWidth="1"/>
    <col min="3333" max="3352" width="11.5703125" style="34" customWidth="1"/>
    <col min="3353" max="3356" width="12.7109375" style="34" bestFit="1" customWidth="1"/>
    <col min="3357" max="3357" width="11.5703125" style="34" customWidth="1"/>
    <col min="3358" max="3358" width="12.7109375" style="34" bestFit="1" customWidth="1"/>
    <col min="3359" max="3359" width="3" style="34" customWidth="1"/>
    <col min="3360" max="3360" width="32.7109375" style="34" customWidth="1"/>
    <col min="3361" max="3361" width="35.28515625" style="34" customWidth="1"/>
    <col min="3362" max="3584" width="8.5703125" style="34"/>
    <col min="3585" max="3585" width="25" style="34" customWidth="1"/>
    <col min="3586" max="3586" width="65.5703125" style="34" customWidth="1"/>
    <col min="3587" max="3587" width="7.5703125" style="34" customWidth="1"/>
    <col min="3588" max="3588" width="4.140625" style="34" customWidth="1"/>
    <col min="3589" max="3608" width="11.5703125" style="34" customWidth="1"/>
    <col min="3609" max="3612" width="12.7109375" style="34" bestFit="1" customWidth="1"/>
    <col min="3613" max="3613" width="11.5703125" style="34" customWidth="1"/>
    <col min="3614" max="3614" width="12.7109375" style="34" bestFit="1" customWidth="1"/>
    <col min="3615" max="3615" width="3" style="34" customWidth="1"/>
    <col min="3616" max="3616" width="32.7109375" style="34" customWidth="1"/>
    <col min="3617" max="3617" width="35.28515625" style="34" customWidth="1"/>
    <col min="3618" max="3840" width="8.5703125" style="34"/>
    <col min="3841" max="3841" width="25" style="34" customWidth="1"/>
    <col min="3842" max="3842" width="65.5703125" style="34" customWidth="1"/>
    <col min="3843" max="3843" width="7.5703125" style="34" customWidth="1"/>
    <col min="3844" max="3844" width="4.140625" style="34" customWidth="1"/>
    <col min="3845" max="3864" width="11.5703125" style="34" customWidth="1"/>
    <col min="3865" max="3868" width="12.7109375" style="34" bestFit="1" customWidth="1"/>
    <col min="3869" max="3869" width="11.5703125" style="34" customWidth="1"/>
    <col min="3870" max="3870" width="12.7109375" style="34" bestFit="1" customWidth="1"/>
    <col min="3871" max="3871" width="3" style="34" customWidth="1"/>
    <col min="3872" max="3872" width="32.7109375" style="34" customWidth="1"/>
    <col min="3873" max="3873" width="35.28515625" style="34" customWidth="1"/>
    <col min="3874" max="4096" width="8.5703125" style="34"/>
    <col min="4097" max="4097" width="25" style="34" customWidth="1"/>
    <col min="4098" max="4098" width="65.5703125" style="34" customWidth="1"/>
    <col min="4099" max="4099" width="7.5703125" style="34" customWidth="1"/>
    <col min="4100" max="4100" width="4.140625" style="34" customWidth="1"/>
    <col min="4101" max="4120" width="11.5703125" style="34" customWidth="1"/>
    <col min="4121" max="4124" width="12.7109375" style="34" bestFit="1" customWidth="1"/>
    <col min="4125" max="4125" width="11.5703125" style="34" customWidth="1"/>
    <col min="4126" max="4126" width="12.7109375" style="34" bestFit="1" customWidth="1"/>
    <col min="4127" max="4127" width="3" style="34" customWidth="1"/>
    <col min="4128" max="4128" width="32.7109375" style="34" customWidth="1"/>
    <col min="4129" max="4129" width="35.28515625" style="34" customWidth="1"/>
    <col min="4130" max="4352" width="8.5703125" style="34"/>
    <col min="4353" max="4353" width="25" style="34" customWidth="1"/>
    <col min="4354" max="4354" width="65.5703125" style="34" customWidth="1"/>
    <col min="4355" max="4355" width="7.5703125" style="34" customWidth="1"/>
    <col min="4356" max="4356" width="4.140625" style="34" customWidth="1"/>
    <col min="4357" max="4376" width="11.5703125" style="34" customWidth="1"/>
    <col min="4377" max="4380" width="12.7109375" style="34" bestFit="1" customWidth="1"/>
    <col min="4381" max="4381" width="11.5703125" style="34" customWidth="1"/>
    <col min="4382" max="4382" width="12.7109375" style="34" bestFit="1" customWidth="1"/>
    <col min="4383" max="4383" width="3" style="34" customWidth="1"/>
    <col min="4384" max="4384" width="32.7109375" style="34" customWidth="1"/>
    <col min="4385" max="4385" width="35.28515625" style="34" customWidth="1"/>
    <col min="4386" max="4608" width="8.5703125" style="34"/>
    <col min="4609" max="4609" width="25" style="34" customWidth="1"/>
    <col min="4610" max="4610" width="65.5703125" style="34" customWidth="1"/>
    <col min="4611" max="4611" width="7.5703125" style="34" customWidth="1"/>
    <col min="4612" max="4612" width="4.140625" style="34" customWidth="1"/>
    <col min="4613" max="4632" width="11.5703125" style="34" customWidth="1"/>
    <col min="4633" max="4636" width="12.7109375" style="34" bestFit="1" customWidth="1"/>
    <col min="4637" max="4637" width="11.5703125" style="34" customWidth="1"/>
    <col min="4638" max="4638" width="12.7109375" style="34" bestFit="1" customWidth="1"/>
    <col min="4639" max="4639" width="3" style="34" customWidth="1"/>
    <col min="4640" max="4640" width="32.7109375" style="34" customWidth="1"/>
    <col min="4641" max="4641" width="35.28515625" style="34" customWidth="1"/>
    <col min="4642" max="4864" width="8.5703125" style="34"/>
    <col min="4865" max="4865" width="25" style="34" customWidth="1"/>
    <col min="4866" max="4866" width="65.5703125" style="34" customWidth="1"/>
    <col min="4867" max="4867" width="7.5703125" style="34" customWidth="1"/>
    <col min="4868" max="4868" width="4.140625" style="34" customWidth="1"/>
    <col min="4869" max="4888" width="11.5703125" style="34" customWidth="1"/>
    <col min="4889" max="4892" width="12.7109375" style="34" bestFit="1" customWidth="1"/>
    <col min="4893" max="4893" width="11.5703125" style="34" customWidth="1"/>
    <col min="4894" max="4894" width="12.7109375" style="34" bestFit="1" customWidth="1"/>
    <col min="4895" max="4895" width="3" style="34" customWidth="1"/>
    <col min="4896" max="4896" width="32.7109375" style="34" customWidth="1"/>
    <col min="4897" max="4897" width="35.28515625" style="34" customWidth="1"/>
    <col min="4898" max="5120" width="8.5703125" style="34"/>
    <col min="5121" max="5121" width="25" style="34" customWidth="1"/>
    <col min="5122" max="5122" width="65.5703125" style="34" customWidth="1"/>
    <col min="5123" max="5123" width="7.5703125" style="34" customWidth="1"/>
    <col min="5124" max="5124" width="4.140625" style="34" customWidth="1"/>
    <col min="5125" max="5144" width="11.5703125" style="34" customWidth="1"/>
    <col min="5145" max="5148" width="12.7109375" style="34" bestFit="1" customWidth="1"/>
    <col min="5149" max="5149" width="11.5703125" style="34" customWidth="1"/>
    <col min="5150" max="5150" width="12.7109375" style="34" bestFit="1" customWidth="1"/>
    <col min="5151" max="5151" width="3" style="34" customWidth="1"/>
    <col min="5152" max="5152" width="32.7109375" style="34" customWidth="1"/>
    <col min="5153" max="5153" width="35.28515625" style="34" customWidth="1"/>
    <col min="5154" max="5376" width="8.5703125" style="34"/>
    <col min="5377" max="5377" width="25" style="34" customWidth="1"/>
    <col min="5378" max="5378" width="65.5703125" style="34" customWidth="1"/>
    <col min="5379" max="5379" width="7.5703125" style="34" customWidth="1"/>
    <col min="5380" max="5380" width="4.140625" style="34" customWidth="1"/>
    <col min="5381" max="5400" width="11.5703125" style="34" customWidth="1"/>
    <col min="5401" max="5404" width="12.7109375" style="34" bestFit="1" customWidth="1"/>
    <col min="5405" max="5405" width="11.5703125" style="34" customWidth="1"/>
    <col min="5406" max="5406" width="12.7109375" style="34" bestFit="1" customWidth="1"/>
    <col min="5407" max="5407" width="3" style="34" customWidth="1"/>
    <col min="5408" max="5408" width="32.7109375" style="34" customWidth="1"/>
    <col min="5409" max="5409" width="35.28515625" style="34" customWidth="1"/>
    <col min="5410" max="5632" width="8.5703125" style="34"/>
    <col min="5633" max="5633" width="25" style="34" customWidth="1"/>
    <col min="5634" max="5634" width="65.5703125" style="34" customWidth="1"/>
    <col min="5635" max="5635" width="7.5703125" style="34" customWidth="1"/>
    <col min="5636" max="5636" width="4.140625" style="34" customWidth="1"/>
    <col min="5637" max="5656" width="11.5703125" style="34" customWidth="1"/>
    <col min="5657" max="5660" width="12.7109375" style="34" bestFit="1" customWidth="1"/>
    <col min="5661" max="5661" width="11.5703125" style="34" customWidth="1"/>
    <col min="5662" max="5662" width="12.7109375" style="34" bestFit="1" customWidth="1"/>
    <col min="5663" max="5663" width="3" style="34" customWidth="1"/>
    <col min="5664" max="5664" width="32.7109375" style="34" customWidth="1"/>
    <col min="5665" max="5665" width="35.28515625" style="34" customWidth="1"/>
    <col min="5666" max="5888" width="8.5703125" style="34"/>
    <col min="5889" max="5889" width="25" style="34" customWidth="1"/>
    <col min="5890" max="5890" width="65.5703125" style="34" customWidth="1"/>
    <col min="5891" max="5891" width="7.5703125" style="34" customWidth="1"/>
    <col min="5892" max="5892" width="4.140625" style="34" customWidth="1"/>
    <col min="5893" max="5912" width="11.5703125" style="34" customWidth="1"/>
    <col min="5913" max="5916" width="12.7109375" style="34" bestFit="1" customWidth="1"/>
    <col min="5917" max="5917" width="11.5703125" style="34" customWidth="1"/>
    <col min="5918" max="5918" width="12.7109375" style="34" bestFit="1" customWidth="1"/>
    <col min="5919" max="5919" width="3" style="34" customWidth="1"/>
    <col min="5920" max="5920" width="32.7109375" style="34" customWidth="1"/>
    <col min="5921" max="5921" width="35.28515625" style="34" customWidth="1"/>
    <col min="5922" max="6144" width="8.5703125" style="34"/>
    <col min="6145" max="6145" width="25" style="34" customWidth="1"/>
    <col min="6146" max="6146" width="65.5703125" style="34" customWidth="1"/>
    <col min="6147" max="6147" width="7.5703125" style="34" customWidth="1"/>
    <col min="6148" max="6148" width="4.140625" style="34" customWidth="1"/>
    <col min="6149" max="6168" width="11.5703125" style="34" customWidth="1"/>
    <col min="6169" max="6172" width="12.7109375" style="34" bestFit="1" customWidth="1"/>
    <col min="6173" max="6173" width="11.5703125" style="34" customWidth="1"/>
    <col min="6174" max="6174" width="12.7109375" style="34" bestFit="1" customWidth="1"/>
    <col min="6175" max="6175" width="3" style="34" customWidth="1"/>
    <col min="6176" max="6176" width="32.7109375" style="34" customWidth="1"/>
    <col min="6177" max="6177" width="35.28515625" style="34" customWidth="1"/>
    <col min="6178" max="6400" width="8.5703125" style="34"/>
    <col min="6401" max="6401" width="25" style="34" customWidth="1"/>
    <col min="6402" max="6402" width="65.5703125" style="34" customWidth="1"/>
    <col min="6403" max="6403" width="7.5703125" style="34" customWidth="1"/>
    <col min="6404" max="6404" width="4.140625" style="34" customWidth="1"/>
    <col min="6405" max="6424" width="11.5703125" style="34" customWidth="1"/>
    <col min="6425" max="6428" width="12.7109375" style="34" bestFit="1" customWidth="1"/>
    <col min="6429" max="6429" width="11.5703125" style="34" customWidth="1"/>
    <col min="6430" max="6430" width="12.7109375" style="34" bestFit="1" customWidth="1"/>
    <col min="6431" max="6431" width="3" style="34" customWidth="1"/>
    <col min="6432" max="6432" width="32.7109375" style="34" customWidth="1"/>
    <col min="6433" max="6433" width="35.28515625" style="34" customWidth="1"/>
    <col min="6434" max="6656" width="8.5703125" style="34"/>
    <col min="6657" max="6657" width="25" style="34" customWidth="1"/>
    <col min="6658" max="6658" width="65.5703125" style="34" customWidth="1"/>
    <col min="6659" max="6659" width="7.5703125" style="34" customWidth="1"/>
    <col min="6660" max="6660" width="4.140625" style="34" customWidth="1"/>
    <col min="6661" max="6680" width="11.5703125" style="34" customWidth="1"/>
    <col min="6681" max="6684" width="12.7109375" style="34" bestFit="1" customWidth="1"/>
    <col min="6685" max="6685" width="11.5703125" style="34" customWidth="1"/>
    <col min="6686" max="6686" width="12.7109375" style="34" bestFit="1" customWidth="1"/>
    <col min="6687" max="6687" width="3" style="34" customWidth="1"/>
    <col min="6688" max="6688" width="32.7109375" style="34" customWidth="1"/>
    <col min="6689" max="6689" width="35.28515625" style="34" customWidth="1"/>
    <col min="6690" max="6912" width="8.5703125" style="34"/>
    <col min="6913" max="6913" width="25" style="34" customWidth="1"/>
    <col min="6914" max="6914" width="65.5703125" style="34" customWidth="1"/>
    <col min="6915" max="6915" width="7.5703125" style="34" customWidth="1"/>
    <col min="6916" max="6916" width="4.140625" style="34" customWidth="1"/>
    <col min="6917" max="6936" width="11.5703125" style="34" customWidth="1"/>
    <col min="6937" max="6940" width="12.7109375" style="34" bestFit="1" customWidth="1"/>
    <col min="6941" max="6941" width="11.5703125" style="34" customWidth="1"/>
    <col min="6942" max="6942" width="12.7109375" style="34" bestFit="1" customWidth="1"/>
    <col min="6943" max="6943" width="3" style="34" customWidth="1"/>
    <col min="6944" max="6944" width="32.7109375" style="34" customWidth="1"/>
    <col min="6945" max="6945" width="35.28515625" style="34" customWidth="1"/>
    <col min="6946" max="7168" width="8.5703125" style="34"/>
    <col min="7169" max="7169" width="25" style="34" customWidth="1"/>
    <col min="7170" max="7170" width="65.5703125" style="34" customWidth="1"/>
    <col min="7171" max="7171" width="7.5703125" style="34" customWidth="1"/>
    <col min="7172" max="7172" width="4.140625" style="34" customWidth="1"/>
    <col min="7173" max="7192" width="11.5703125" style="34" customWidth="1"/>
    <col min="7193" max="7196" width="12.7109375" style="34" bestFit="1" customWidth="1"/>
    <col min="7197" max="7197" width="11.5703125" style="34" customWidth="1"/>
    <col min="7198" max="7198" width="12.7109375" style="34" bestFit="1" customWidth="1"/>
    <col min="7199" max="7199" width="3" style="34" customWidth="1"/>
    <col min="7200" max="7200" width="32.7109375" style="34" customWidth="1"/>
    <col min="7201" max="7201" width="35.28515625" style="34" customWidth="1"/>
    <col min="7202" max="7424" width="8.5703125" style="34"/>
    <col min="7425" max="7425" width="25" style="34" customWidth="1"/>
    <col min="7426" max="7426" width="65.5703125" style="34" customWidth="1"/>
    <col min="7427" max="7427" width="7.5703125" style="34" customWidth="1"/>
    <col min="7428" max="7428" width="4.140625" style="34" customWidth="1"/>
    <col min="7429" max="7448" width="11.5703125" style="34" customWidth="1"/>
    <col min="7449" max="7452" width="12.7109375" style="34" bestFit="1" customWidth="1"/>
    <col min="7453" max="7453" width="11.5703125" style="34" customWidth="1"/>
    <col min="7454" max="7454" width="12.7109375" style="34" bestFit="1" customWidth="1"/>
    <col min="7455" max="7455" width="3" style="34" customWidth="1"/>
    <col min="7456" max="7456" width="32.7109375" style="34" customWidth="1"/>
    <col min="7457" max="7457" width="35.28515625" style="34" customWidth="1"/>
    <col min="7458" max="7680" width="8.5703125" style="34"/>
    <col min="7681" max="7681" width="25" style="34" customWidth="1"/>
    <col min="7682" max="7682" width="65.5703125" style="34" customWidth="1"/>
    <col min="7683" max="7683" width="7.5703125" style="34" customWidth="1"/>
    <col min="7684" max="7684" width="4.140625" style="34" customWidth="1"/>
    <col min="7685" max="7704" width="11.5703125" style="34" customWidth="1"/>
    <col min="7705" max="7708" width="12.7109375" style="34" bestFit="1" customWidth="1"/>
    <col min="7709" max="7709" width="11.5703125" style="34" customWidth="1"/>
    <col min="7710" max="7710" width="12.7109375" style="34" bestFit="1" customWidth="1"/>
    <col min="7711" max="7711" width="3" style="34" customWidth="1"/>
    <col min="7712" max="7712" width="32.7109375" style="34" customWidth="1"/>
    <col min="7713" max="7713" width="35.28515625" style="34" customWidth="1"/>
    <col min="7714" max="7936" width="8.5703125" style="34"/>
    <col min="7937" max="7937" width="25" style="34" customWidth="1"/>
    <col min="7938" max="7938" width="65.5703125" style="34" customWidth="1"/>
    <col min="7939" max="7939" width="7.5703125" style="34" customWidth="1"/>
    <col min="7940" max="7940" width="4.140625" style="34" customWidth="1"/>
    <col min="7941" max="7960" width="11.5703125" style="34" customWidth="1"/>
    <col min="7961" max="7964" width="12.7109375" style="34" bestFit="1" customWidth="1"/>
    <col min="7965" max="7965" width="11.5703125" style="34" customWidth="1"/>
    <col min="7966" max="7966" width="12.7109375" style="34" bestFit="1" customWidth="1"/>
    <col min="7967" max="7967" width="3" style="34" customWidth="1"/>
    <col min="7968" max="7968" width="32.7109375" style="34" customWidth="1"/>
    <col min="7969" max="7969" width="35.28515625" style="34" customWidth="1"/>
    <col min="7970" max="8192" width="8.5703125" style="34"/>
    <col min="8193" max="8193" width="25" style="34" customWidth="1"/>
    <col min="8194" max="8194" width="65.5703125" style="34" customWidth="1"/>
    <col min="8195" max="8195" width="7.5703125" style="34" customWidth="1"/>
    <col min="8196" max="8196" width="4.140625" style="34" customWidth="1"/>
    <col min="8197" max="8216" width="11.5703125" style="34" customWidth="1"/>
    <col min="8217" max="8220" width="12.7109375" style="34" bestFit="1" customWidth="1"/>
    <col min="8221" max="8221" width="11.5703125" style="34" customWidth="1"/>
    <col min="8222" max="8222" width="12.7109375" style="34" bestFit="1" customWidth="1"/>
    <col min="8223" max="8223" width="3" style="34" customWidth="1"/>
    <col min="8224" max="8224" width="32.7109375" style="34" customWidth="1"/>
    <col min="8225" max="8225" width="35.28515625" style="34" customWidth="1"/>
    <col min="8226" max="8448" width="8.5703125" style="34"/>
    <col min="8449" max="8449" width="25" style="34" customWidth="1"/>
    <col min="8450" max="8450" width="65.5703125" style="34" customWidth="1"/>
    <col min="8451" max="8451" width="7.5703125" style="34" customWidth="1"/>
    <col min="8452" max="8452" width="4.140625" style="34" customWidth="1"/>
    <col min="8453" max="8472" width="11.5703125" style="34" customWidth="1"/>
    <col min="8473" max="8476" width="12.7109375" style="34" bestFit="1" customWidth="1"/>
    <col min="8477" max="8477" width="11.5703125" style="34" customWidth="1"/>
    <col min="8478" max="8478" width="12.7109375" style="34" bestFit="1" customWidth="1"/>
    <col min="8479" max="8479" width="3" style="34" customWidth="1"/>
    <col min="8480" max="8480" width="32.7109375" style="34" customWidth="1"/>
    <col min="8481" max="8481" width="35.28515625" style="34" customWidth="1"/>
    <col min="8482" max="8704" width="8.5703125" style="34"/>
    <col min="8705" max="8705" width="25" style="34" customWidth="1"/>
    <col min="8706" max="8706" width="65.5703125" style="34" customWidth="1"/>
    <col min="8707" max="8707" width="7.5703125" style="34" customWidth="1"/>
    <col min="8708" max="8708" width="4.140625" style="34" customWidth="1"/>
    <col min="8709" max="8728" width="11.5703125" style="34" customWidth="1"/>
    <col min="8729" max="8732" width="12.7109375" style="34" bestFit="1" customWidth="1"/>
    <col min="8733" max="8733" width="11.5703125" style="34" customWidth="1"/>
    <col min="8734" max="8734" width="12.7109375" style="34" bestFit="1" customWidth="1"/>
    <col min="8735" max="8735" width="3" style="34" customWidth="1"/>
    <col min="8736" max="8736" width="32.7109375" style="34" customWidth="1"/>
    <col min="8737" max="8737" width="35.28515625" style="34" customWidth="1"/>
    <col min="8738" max="8960" width="8.5703125" style="34"/>
    <col min="8961" max="8961" width="25" style="34" customWidth="1"/>
    <col min="8962" max="8962" width="65.5703125" style="34" customWidth="1"/>
    <col min="8963" max="8963" width="7.5703125" style="34" customWidth="1"/>
    <col min="8964" max="8964" width="4.140625" style="34" customWidth="1"/>
    <col min="8965" max="8984" width="11.5703125" style="34" customWidth="1"/>
    <col min="8985" max="8988" width="12.7109375" style="34" bestFit="1" customWidth="1"/>
    <col min="8989" max="8989" width="11.5703125" style="34" customWidth="1"/>
    <col min="8990" max="8990" width="12.7109375" style="34" bestFit="1" customWidth="1"/>
    <col min="8991" max="8991" width="3" style="34" customWidth="1"/>
    <col min="8992" max="8992" width="32.7109375" style="34" customWidth="1"/>
    <col min="8993" max="8993" width="35.28515625" style="34" customWidth="1"/>
    <col min="8994" max="9216" width="8.5703125" style="34"/>
    <col min="9217" max="9217" width="25" style="34" customWidth="1"/>
    <col min="9218" max="9218" width="65.5703125" style="34" customWidth="1"/>
    <col min="9219" max="9219" width="7.5703125" style="34" customWidth="1"/>
    <col min="9220" max="9220" width="4.140625" style="34" customWidth="1"/>
    <col min="9221" max="9240" width="11.5703125" style="34" customWidth="1"/>
    <col min="9241" max="9244" width="12.7109375" style="34" bestFit="1" customWidth="1"/>
    <col min="9245" max="9245" width="11.5703125" style="34" customWidth="1"/>
    <col min="9246" max="9246" width="12.7109375" style="34" bestFit="1" customWidth="1"/>
    <col min="9247" max="9247" width="3" style="34" customWidth="1"/>
    <col min="9248" max="9248" width="32.7109375" style="34" customWidth="1"/>
    <col min="9249" max="9249" width="35.28515625" style="34" customWidth="1"/>
    <col min="9250" max="9472" width="8.5703125" style="34"/>
    <col min="9473" max="9473" width="25" style="34" customWidth="1"/>
    <col min="9474" max="9474" width="65.5703125" style="34" customWidth="1"/>
    <col min="9475" max="9475" width="7.5703125" style="34" customWidth="1"/>
    <col min="9476" max="9476" width="4.140625" style="34" customWidth="1"/>
    <col min="9477" max="9496" width="11.5703125" style="34" customWidth="1"/>
    <col min="9497" max="9500" width="12.7109375" style="34" bestFit="1" customWidth="1"/>
    <col min="9501" max="9501" width="11.5703125" style="34" customWidth="1"/>
    <col min="9502" max="9502" width="12.7109375" style="34" bestFit="1" customWidth="1"/>
    <col min="9503" max="9503" width="3" style="34" customWidth="1"/>
    <col min="9504" max="9504" width="32.7109375" style="34" customWidth="1"/>
    <col min="9505" max="9505" width="35.28515625" style="34" customWidth="1"/>
    <col min="9506" max="9728" width="8.5703125" style="34"/>
    <col min="9729" max="9729" width="25" style="34" customWidth="1"/>
    <col min="9730" max="9730" width="65.5703125" style="34" customWidth="1"/>
    <col min="9731" max="9731" width="7.5703125" style="34" customWidth="1"/>
    <col min="9732" max="9732" width="4.140625" style="34" customWidth="1"/>
    <col min="9733" max="9752" width="11.5703125" style="34" customWidth="1"/>
    <col min="9753" max="9756" width="12.7109375" style="34" bestFit="1" customWidth="1"/>
    <col min="9757" max="9757" width="11.5703125" style="34" customWidth="1"/>
    <col min="9758" max="9758" width="12.7109375" style="34" bestFit="1" customWidth="1"/>
    <col min="9759" max="9759" width="3" style="34" customWidth="1"/>
    <col min="9760" max="9760" width="32.7109375" style="34" customWidth="1"/>
    <col min="9761" max="9761" width="35.28515625" style="34" customWidth="1"/>
    <col min="9762" max="9984" width="8.5703125" style="34"/>
    <col min="9985" max="9985" width="25" style="34" customWidth="1"/>
    <col min="9986" max="9986" width="65.5703125" style="34" customWidth="1"/>
    <col min="9987" max="9987" width="7.5703125" style="34" customWidth="1"/>
    <col min="9988" max="9988" width="4.140625" style="34" customWidth="1"/>
    <col min="9989" max="10008" width="11.5703125" style="34" customWidth="1"/>
    <col min="10009" max="10012" width="12.7109375" style="34" bestFit="1" customWidth="1"/>
    <col min="10013" max="10013" width="11.5703125" style="34" customWidth="1"/>
    <col min="10014" max="10014" width="12.7109375" style="34" bestFit="1" customWidth="1"/>
    <col min="10015" max="10015" width="3" style="34" customWidth="1"/>
    <col min="10016" max="10016" width="32.7109375" style="34" customWidth="1"/>
    <col min="10017" max="10017" width="35.28515625" style="34" customWidth="1"/>
    <col min="10018" max="10240" width="8.5703125" style="34"/>
    <col min="10241" max="10241" width="25" style="34" customWidth="1"/>
    <col min="10242" max="10242" width="65.5703125" style="34" customWidth="1"/>
    <col min="10243" max="10243" width="7.5703125" style="34" customWidth="1"/>
    <col min="10244" max="10244" width="4.140625" style="34" customWidth="1"/>
    <col min="10245" max="10264" width="11.5703125" style="34" customWidth="1"/>
    <col min="10265" max="10268" width="12.7109375" style="34" bestFit="1" customWidth="1"/>
    <col min="10269" max="10269" width="11.5703125" style="34" customWidth="1"/>
    <col min="10270" max="10270" width="12.7109375" style="34" bestFit="1" customWidth="1"/>
    <col min="10271" max="10271" width="3" style="34" customWidth="1"/>
    <col min="10272" max="10272" width="32.7109375" style="34" customWidth="1"/>
    <col min="10273" max="10273" width="35.28515625" style="34" customWidth="1"/>
    <col min="10274" max="10496" width="8.5703125" style="34"/>
    <col min="10497" max="10497" width="25" style="34" customWidth="1"/>
    <col min="10498" max="10498" width="65.5703125" style="34" customWidth="1"/>
    <col min="10499" max="10499" width="7.5703125" style="34" customWidth="1"/>
    <col min="10500" max="10500" width="4.140625" style="34" customWidth="1"/>
    <col min="10501" max="10520" width="11.5703125" style="34" customWidth="1"/>
    <col min="10521" max="10524" width="12.7109375" style="34" bestFit="1" customWidth="1"/>
    <col min="10525" max="10525" width="11.5703125" style="34" customWidth="1"/>
    <col min="10526" max="10526" width="12.7109375" style="34" bestFit="1" customWidth="1"/>
    <col min="10527" max="10527" width="3" style="34" customWidth="1"/>
    <col min="10528" max="10528" width="32.7109375" style="34" customWidth="1"/>
    <col min="10529" max="10529" width="35.28515625" style="34" customWidth="1"/>
    <col min="10530" max="10752" width="8.5703125" style="34"/>
    <col min="10753" max="10753" width="25" style="34" customWidth="1"/>
    <col min="10754" max="10754" width="65.5703125" style="34" customWidth="1"/>
    <col min="10755" max="10755" width="7.5703125" style="34" customWidth="1"/>
    <col min="10756" max="10756" width="4.140625" style="34" customWidth="1"/>
    <col min="10757" max="10776" width="11.5703125" style="34" customWidth="1"/>
    <col min="10777" max="10780" width="12.7109375" style="34" bestFit="1" customWidth="1"/>
    <col min="10781" max="10781" width="11.5703125" style="34" customWidth="1"/>
    <col min="10782" max="10782" width="12.7109375" style="34" bestFit="1" customWidth="1"/>
    <col min="10783" max="10783" width="3" style="34" customWidth="1"/>
    <col min="10784" max="10784" width="32.7109375" style="34" customWidth="1"/>
    <col min="10785" max="10785" width="35.28515625" style="34" customWidth="1"/>
    <col min="10786" max="11008" width="8.5703125" style="34"/>
    <col min="11009" max="11009" width="25" style="34" customWidth="1"/>
    <col min="11010" max="11010" width="65.5703125" style="34" customWidth="1"/>
    <col min="11011" max="11011" width="7.5703125" style="34" customWidth="1"/>
    <col min="11012" max="11012" width="4.140625" style="34" customWidth="1"/>
    <col min="11013" max="11032" width="11.5703125" style="34" customWidth="1"/>
    <col min="11033" max="11036" width="12.7109375" style="34" bestFit="1" customWidth="1"/>
    <col min="11037" max="11037" width="11.5703125" style="34" customWidth="1"/>
    <col min="11038" max="11038" width="12.7109375" style="34" bestFit="1" customWidth="1"/>
    <col min="11039" max="11039" width="3" style="34" customWidth="1"/>
    <col min="11040" max="11040" width="32.7109375" style="34" customWidth="1"/>
    <col min="11041" max="11041" width="35.28515625" style="34" customWidth="1"/>
    <col min="11042" max="11264" width="8.5703125" style="34"/>
    <col min="11265" max="11265" width="25" style="34" customWidth="1"/>
    <col min="11266" max="11266" width="65.5703125" style="34" customWidth="1"/>
    <col min="11267" max="11267" width="7.5703125" style="34" customWidth="1"/>
    <col min="11268" max="11268" width="4.140625" style="34" customWidth="1"/>
    <col min="11269" max="11288" width="11.5703125" style="34" customWidth="1"/>
    <col min="11289" max="11292" width="12.7109375" style="34" bestFit="1" customWidth="1"/>
    <col min="11293" max="11293" width="11.5703125" style="34" customWidth="1"/>
    <col min="11294" max="11294" width="12.7109375" style="34" bestFit="1" customWidth="1"/>
    <col min="11295" max="11295" width="3" style="34" customWidth="1"/>
    <col min="11296" max="11296" width="32.7109375" style="34" customWidth="1"/>
    <col min="11297" max="11297" width="35.28515625" style="34" customWidth="1"/>
    <col min="11298" max="11520" width="8.5703125" style="34"/>
    <col min="11521" max="11521" width="25" style="34" customWidth="1"/>
    <col min="11522" max="11522" width="65.5703125" style="34" customWidth="1"/>
    <col min="11523" max="11523" width="7.5703125" style="34" customWidth="1"/>
    <col min="11524" max="11524" width="4.140625" style="34" customWidth="1"/>
    <col min="11525" max="11544" width="11.5703125" style="34" customWidth="1"/>
    <col min="11545" max="11548" width="12.7109375" style="34" bestFit="1" customWidth="1"/>
    <col min="11549" max="11549" width="11.5703125" style="34" customWidth="1"/>
    <col min="11550" max="11550" width="12.7109375" style="34" bestFit="1" customWidth="1"/>
    <col min="11551" max="11551" width="3" style="34" customWidth="1"/>
    <col min="11552" max="11552" width="32.7109375" style="34" customWidth="1"/>
    <col min="11553" max="11553" width="35.28515625" style="34" customWidth="1"/>
    <col min="11554" max="11776" width="8.5703125" style="34"/>
    <col min="11777" max="11777" width="25" style="34" customWidth="1"/>
    <col min="11778" max="11778" width="65.5703125" style="34" customWidth="1"/>
    <col min="11779" max="11779" width="7.5703125" style="34" customWidth="1"/>
    <col min="11780" max="11780" width="4.140625" style="34" customWidth="1"/>
    <col min="11781" max="11800" width="11.5703125" style="34" customWidth="1"/>
    <col min="11801" max="11804" width="12.7109375" style="34" bestFit="1" customWidth="1"/>
    <col min="11805" max="11805" width="11.5703125" style="34" customWidth="1"/>
    <col min="11806" max="11806" width="12.7109375" style="34" bestFit="1" customWidth="1"/>
    <col min="11807" max="11807" width="3" style="34" customWidth="1"/>
    <col min="11808" max="11808" width="32.7109375" style="34" customWidth="1"/>
    <col min="11809" max="11809" width="35.28515625" style="34" customWidth="1"/>
    <col min="11810" max="12032" width="8.5703125" style="34"/>
    <col min="12033" max="12033" width="25" style="34" customWidth="1"/>
    <col min="12034" max="12034" width="65.5703125" style="34" customWidth="1"/>
    <col min="12035" max="12035" width="7.5703125" style="34" customWidth="1"/>
    <col min="12036" max="12036" width="4.140625" style="34" customWidth="1"/>
    <col min="12037" max="12056" width="11.5703125" style="34" customWidth="1"/>
    <col min="12057" max="12060" width="12.7109375" style="34" bestFit="1" customWidth="1"/>
    <col min="12061" max="12061" width="11.5703125" style="34" customWidth="1"/>
    <col min="12062" max="12062" width="12.7109375" style="34" bestFit="1" customWidth="1"/>
    <col min="12063" max="12063" width="3" style="34" customWidth="1"/>
    <col min="12064" max="12064" width="32.7109375" style="34" customWidth="1"/>
    <col min="12065" max="12065" width="35.28515625" style="34" customWidth="1"/>
    <col min="12066" max="12288" width="8.5703125" style="34"/>
    <col min="12289" max="12289" width="25" style="34" customWidth="1"/>
    <col min="12290" max="12290" width="65.5703125" style="34" customWidth="1"/>
    <col min="12291" max="12291" width="7.5703125" style="34" customWidth="1"/>
    <col min="12292" max="12292" width="4.140625" style="34" customWidth="1"/>
    <col min="12293" max="12312" width="11.5703125" style="34" customWidth="1"/>
    <col min="12313" max="12316" width="12.7109375" style="34" bestFit="1" customWidth="1"/>
    <col min="12317" max="12317" width="11.5703125" style="34" customWidth="1"/>
    <col min="12318" max="12318" width="12.7109375" style="34" bestFit="1" customWidth="1"/>
    <col min="12319" max="12319" width="3" style="34" customWidth="1"/>
    <col min="12320" max="12320" width="32.7109375" style="34" customWidth="1"/>
    <col min="12321" max="12321" width="35.28515625" style="34" customWidth="1"/>
    <col min="12322" max="12544" width="8.5703125" style="34"/>
    <col min="12545" max="12545" width="25" style="34" customWidth="1"/>
    <col min="12546" max="12546" width="65.5703125" style="34" customWidth="1"/>
    <col min="12547" max="12547" width="7.5703125" style="34" customWidth="1"/>
    <col min="12548" max="12548" width="4.140625" style="34" customWidth="1"/>
    <col min="12549" max="12568" width="11.5703125" style="34" customWidth="1"/>
    <col min="12569" max="12572" width="12.7109375" style="34" bestFit="1" customWidth="1"/>
    <col min="12573" max="12573" width="11.5703125" style="34" customWidth="1"/>
    <col min="12574" max="12574" width="12.7109375" style="34" bestFit="1" customWidth="1"/>
    <col min="12575" max="12575" width="3" style="34" customWidth="1"/>
    <col min="12576" max="12576" width="32.7109375" style="34" customWidth="1"/>
    <col min="12577" max="12577" width="35.28515625" style="34" customWidth="1"/>
    <col min="12578" max="12800" width="8.5703125" style="34"/>
    <col min="12801" max="12801" width="25" style="34" customWidth="1"/>
    <col min="12802" max="12802" width="65.5703125" style="34" customWidth="1"/>
    <col min="12803" max="12803" width="7.5703125" style="34" customWidth="1"/>
    <col min="12804" max="12804" width="4.140625" style="34" customWidth="1"/>
    <col min="12805" max="12824" width="11.5703125" style="34" customWidth="1"/>
    <col min="12825" max="12828" width="12.7109375" style="34" bestFit="1" customWidth="1"/>
    <col min="12829" max="12829" width="11.5703125" style="34" customWidth="1"/>
    <col min="12830" max="12830" width="12.7109375" style="34" bestFit="1" customWidth="1"/>
    <col min="12831" max="12831" width="3" style="34" customWidth="1"/>
    <col min="12832" max="12832" width="32.7109375" style="34" customWidth="1"/>
    <col min="12833" max="12833" width="35.28515625" style="34" customWidth="1"/>
    <col min="12834" max="13056" width="8.5703125" style="34"/>
    <col min="13057" max="13057" width="25" style="34" customWidth="1"/>
    <col min="13058" max="13058" width="65.5703125" style="34" customWidth="1"/>
    <col min="13059" max="13059" width="7.5703125" style="34" customWidth="1"/>
    <col min="13060" max="13060" width="4.140625" style="34" customWidth="1"/>
    <col min="13061" max="13080" width="11.5703125" style="34" customWidth="1"/>
    <col min="13081" max="13084" width="12.7109375" style="34" bestFit="1" customWidth="1"/>
    <col min="13085" max="13085" width="11.5703125" style="34" customWidth="1"/>
    <col min="13086" max="13086" width="12.7109375" style="34" bestFit="1" customWidth="1"/>
    <col min="13087" max="13087" width="3" style="34" customWidth="1"/>
    <col min="13088" max="13088" width="32.7109375" style="34" customWidth="1"/>
    <col min="13089" max="13089" width="35.28515625" style="34" customWidth="1"/>
    <col min="13090" max="13312" width="8.5703125" style="34"/>
    <col min="13313" max="13313" width="25" style="34" customWidth="1"/>
    <col min="13314" max="13314" width="65.5703125" style="34" customWidth="1"/>
    <col min="13315" max="13315" width="7.5703125" style="34" customWidth="1"/>
    <col min="13316" max="13316" width="4.140625" style="34" customWidth="1"/>
    <col min="13317" max="13336" width="11.5703125" style="34" customWidth="1"/>
    <col min="13337" max="13340" width="12.7109375" style="34" bestFit="1" customWidth="1"/>
    <col min="13341" max="13341" width="11.5703125" style="34" customWidth="1"/>
    <col min="13342" max="13342" width="12.7109375" style="34" bestFit="1" customWidth="1"/>
    <col min="13343" max="13343" width="3" style="34" customWidth="1"/>
    <col min="13344" max="13344" width="32.7109375" style="34" customWidth="1"/>
    <col min="13345" max="13345" width="35.28515625" style="34" customWidth="1"/>
    <col min="13346" max="13568" width="8.5703125" style="34"/>
    <col min="13569" max="13569" width="25" style="34" customWidth="1"/>
    <col min="13570" max="13570" width="65.5703125" style="34" customWidth="1"/>
    <col min="13571" max="13571" width="7.5703125" style="34" customWidth="1"/>
    <col min="13572" max="13572" width="4.140625" style="34" customWidth="1"/>
    <col min="13573" max="13592" width="11.5703125" style="34" customWidth="1"/>
    <col min="13593" max="13596" width="12.7109375" style="34" bestFit="1" customWidth="1"/>
    <col min="13597" max="13597" width="11.5703125" style="34" customWidth="1"/>
    <col min="13598" max="13598" width="12.7109375" style="34" bestFit="1" customWidth="1"/>
    <col min="13599" max="13599" width="3" style="34" customWidth="1"/>
    <col min="13600" max="13600" width="32.7109375" style="34" customWidth="1"/>
    <col min="13601" max="13601" width="35.28515625" style="34" customWidth="1"/>
    <col min="13602" max="13824" width="8.5703125" style="34"/>
    <col min="13825" max="13825" width="25" style="34" customWidth="1"/>
    <col min="13826" max="13826" width="65.5703125" style="34" customWidth="1"/>
    <col min="13827" max="13827" width="7.5703125" style="34" customWidth="1"/>
    <col min="13828" max="13828" width="4.140625" style="34" customWidth="1"/>
    <col min="13829" max="13848" width="11.5703125" style="34" customWidth="1"/>
    <col min="13849" max="13852" width="12.7109375" style="34" bestFit="1" customWidth="1"/>
    <col min="13853" max="13853" width="11.5703125" style="34" customWidth="1"/>
    <col min="13854" max="13854" width="12.7109375" style="34" bestFit="1" customWidth="1"/>
    <col min="13855" max="13855" width="3" style="34" customWidth="1"/>
    <col min="13856" max="13856" width="32.7109375" style="34" customWidth="1"/>
    <col min="13857" max="13857" width="35.28515625" style="34" customWidth="1"/>
    <col min="13858" max="14080" width="8.5703125" style="34"/>
    <col min="14081" max="14081" width="25" style="34" customWidth="1"/>
    <col min="14082" max="14082" width="65.5703125" style="34" customWidth="1"/>
    <col min="14083" max="14083" width="7.5703125" style="34" customWidth="1"/>
    <col min="14084" max="14084" width="4.140625" style="34" customWidth="1"/>
    <col min="14085" max="14104" width="11.5703125" style="34" customWidth="1"/>
    <col min="14105" max="14108" width="12.7109375" style="34" bestFit="1" customWidth="1"/>
    <col min="14109" max="14109" width="11.5703125" style="34" customWidth="1"/>
    <col min="14110" max="14110" width="12.7109375" style="34" bestFit="1" customWidth="1"/>
    <col min="14111" max="14111" width="3" style="34" customWidth="1"/>
    <col min="14112" max="14112" width="32.7109375" style="34" customWidth="1"/>
    <col min="14113" max="14113" width="35.28515625" style="34" customWidth="1"/>
    <col min="14114" max="14336" width="8.5703125" style="34"/>
    <col min="14337" max="14337" width="25" style="34" customWidth="1"/>
    <col min="14338" max="14338" width="65.5703125" style="34" customWidth="1"/>
    <col min="14339" max="14339" width="7.5703125" style="34" customWidth="1"/>
    <col min="14340" max="14340" width="4.140625" style="34" customWidth="1"/>
    <col min="14341" max="14360" width="11.5703125" style="34" customWidth="1"/>
    <col min="14361" max="14364" width="12.7109375" style="34" bestFit="1" customWidth="1"/>
    <col min="14365" max="14365" width="11.5703125" style="34" customWidth="1"/>
    <col min="14366" max="14366" width="12.7109375" style="34" bestFit="1" customWidth="1"/>
    <col min="14367" max="14367" width="3" style="34" customWidth="1"/>
    <col min="14368" max="14368" width="32.7109375" style="34" customWidth="1"/>
    <col min="14369" max="14369" width="35.28515625" style="34" customWidth="1"/>
    <col min="14370" max="14592" width="8.5703125" style="34"/>
    <col min="14593" max="14593" width="25" style="34" customWidth="1"/>
    <col min="14594" max="14594" width="65.5703125" style="34" customWidth="1"/>
    <col min="14595" max="14595" width="7.5703125" style="34" customWidth="1"/>
    <col min="14596" max="14596" width="4.140625" style="34" customWidth="1"/>
    <col min="14597" max="14616" width="11.5703125" style="34" customWidth="1"/>
    <col min="14617" max="14620" width="12.7109375" style="34" bestFit="1" customWidth="1"/>
    <col min="14621" max="14621" width="11.5703125" style="34" customWidth="1"/>
    <col min="14622" max="14622" width="12.7109375" style="34" bestFit="1" customWidth="1"/>
    <col min="14623" max="14623" width="3" style="34" customWidth="1"/>
    <col min="14624" max="14624" width="32.7109375" style="34" customWidth="1"/>
    <col min="14625" max="14625" width="35.28515625" style="34" customWidth="1"/>
    <col min="14626" max="14848" width="8.5703125" style="34"/>
    <col min="14849" max="14849" width="25" style="34" customWidth="1"/>
    <col min="14850" max="14850" width="65.5703125" style="34" customWidth="1"/>
    <col min="14851" max="14851" width="7.5703125" style="34" customWidth="1"/>
    <col min="14852" max="14852" width="4.140625" style="34" customWidth="1"/>
    <col min="14853" max="14872" width="11.5703125" style="34" customWidth="1"/>
    <col min="14873" max="14876" width="12.7109375" style="34" bestFit="1" customWidth="1"/>
    <col min="14877" max="14877" width="11.5703125" style="34" customWidth="1"/>
    <col min="14878" max="14878" width="12.7109375" style="34" bestFit="1" customWidth="1"/>
    <col min="14879" max="14879" width="3" style="34" customWidth="1"/>
    <col min="14880" max="14880" width="32.7109375" style="34" customWidth="1"/>
    <col min="14881" max="14881" width="35.28515625" style="34" customWidth="1"/>
    <col min="14882" max="15104" width="8.5703125" style="34"/>
    <col min="15105" max="15105" width="25" style="34" customWidth="1"/>
    <col min="15106" max="15106" width="65.5703125" style="34" customWidth="1"/>
    <col min="15107" max="15107" width="7.5703125" style="34" customWidth="1"/>
    <col min="15108" max="15108" width="4.140625" style="34" customWidth="1"/>
    <col min="15109" max="15128" width="11.5703125" style="34" customWidth="1"/>
    <col min="15129" max="15132" width="12.7109375" style="34" bestFit="1" customWidth="1"/>
    <col min="15133" max="15133" width="11.5703125" style="34" customWidth="1"/>
    <col min="15134" max="15134" width="12.7109375" style="34" bestFit="1" customWidth="1"/>
    <col min="15135" max="15135" width="3" style="34" customWidth="1"/>
    <col min="15136" max="15136" width="32.7109375" style="34" customWidth="1"/>
    <col min="15137" max="15137" width="35.28515625" style="34" customWidth="1"/>
    <col min="15138" max="15360" width="8.5703125" style="34"/>
    <col min="15361" max="15361" width="25" style="34" customWidth="1"/>
    <col min="15362" max="15362" width="65.5703125" style="34" customWidth="1"/>
    <col min="15363" max="15363" width="7.5703125" style="34" customWidth="1"/>
    <col min="15364" max="15364" width="4.140625" style="34" customWidth="1"/>
    <col min="15365" max="15384" width="11.5703125" style="34" customWidth="1"/>
    <col min="15385" max="15388" width="12.7109375" style="34" bestFit="1" customWidth="1"/>
    <col min="15389" max="15389" width="11.5703125" style="34" customWidth="1"/>
    <col min="15390" max="15390" width="12.7109375" style="34" bestFit="1" customWidth="1"/>
    <col min="15391" max="15391" width="3" style="34" customWidth="1"/>
    <col min="15392" max="15392" width="32.7109375" style="34" customWidth="1"/>
    <col min="15393" max="15393" width="35.28515625" style="34" customWidth="1"/>
    <col min="15394" max="15616" width="8.5703125" style="34"/>
    <col min="15617" max="15617" width="25" style="34" customWidth="1"/>
    <col min="15618" max="15618" width="65.5703125" style="34" customWidth="1"/>
    <col min="15619" max="15619" width="7.5703125" style="34" customWidth="1"/>
    <col min="15620" max="15620" width="4.140625" style="34" customWidth="1"/>
    <col min="15621" max="15640" width="11.5703125" style="34" customWidth="1"/>
    <col min="15641" max="15644" width="12.7109375" style="34" bestFit="1" customWidth="1"/>
    <col min="15645" max="15645" width="11.5703125" style="34" customWidth="1"/>
    <col min="15646" max="15646" width="12.7109375" style="34" bestFit="1" customWidth="1"/>
    <col min="15647" max="15647" width="3" style="34" customWidth="1"/>
    <col min="15648" max="15648" width="32.7109375" style="34" customWidth="1"/>
    <col min="15649" max="15649" width="35.28515625" style="34" customWidth="1"/>
    <col min="15650" max="15872" width="8.5703125" style="34"/>
    <col min="15873" max="15873" width="25" style="34" customWidth="1"/>
    <col min="15874" max="15874" width="65.5703125" style="34" customWidth="1"/>
    <col min="15875" max="15875" width="7.5703125" style="34" customWidth="1"/>
    <col min="15876" max="15876" width="4.140625" style="34" customWidth="1"/>
    <col min="15877" max="15896" width="11.5703125" style="34" customWidth="1"/>
    <col min="15897" max="15900" width="12.7109375" style="34" bestFit="1" customWidth="1"/>
    <col min="15901" max="15901" width="11.5703125" style="34" customWidth="1"/>
    <col min="15902" max="15902" width="12.7109375" style="34" bestFit="1" customWidth="1"/>
    <col min="15903" max="15903" width="3" style="34" customWidth="1"/>
    <col min="15904" max="15904" width="32.7109375" style="34" customWidth="1"/>
    <col min="15905" max="15905" width="35.28515625" style="34" customWidth="1"/>
    <col min="15906" max="16128" width="8.5703125" style="34"/>
    <col min="16129" max="16129" width="25" style="34" customWidth="1"/>
    <col min="16130" max="16130" width="65.5703125" style="34" customWidth="1"/>
    <col min="16131" max="16131" width="7.5703125" style="34" customWidth="1"/>
    <col min="16132" max="16132" width="4.140625" style="34" customWidth="1"/>
    <col min="16133" max="16152" width="11.5703125" style="34" customWidth="1"/>
    <col min="16153" max="16156" width="12.7109375" style="34" bestFit="1" customWidth="1"/>
    <col min="16157" max="16157" width="11.5703125" style="34" customWidth="1"/>
    <col min="16158" max="16158" width="12.7109375" style="34" bestFit="1" customWidth="1"/>
    <col min="16159" max="16159" width="3" style="34" customWidth="1"/>
    <col min="16160" max="16160" width="32.7109375" style="34" customWidth="1"/>
    <col min="16161" max="16161" width="35.28515625" style="34" customWidth="1"/>
    <col min="16162" max="16384" width="8.5703125" style="34"/>
  </cols>
  <sheetData>
    <row r="1" spans="2:36" hidden="1" x14ac:dyDescent="0.25">
      <c r="B1" s="157" t="s">
        <v>208</v>
      </c>
      <c r="C1" s="33"/>
      <c r="D1" s="33"/>
    </row>
    <row r="2" spans="2:36" hidden="1" x14ac:dyDescent="0.25">
      <c r="D2" s="33"/>
    </row>
    <row r="3" spans="2:36" ht="38.25" hidden="1" customHeight="1" x14ac:dyDescent="0.25">
      <c r="C3" s="37" t="s">
        <v>33</v>
      </c>
      <c r="D3" s="37" t="s">
        <v>34</v>
      </c>
      <c r="E3" s="38" t="s">
        <v>0</v>
      </c>
      <c r="F3" s="38" t="s">
        <v>1</v>
      </c>
      <c r="G3" s="38" t="s">
        <v>2</v>
      </c>
      <c r="H3" s="38" t="s">
        <v>3</v>
      </c>
      <c r="I3" s="39" t="s">
        <v>4</v>
      </c>
      <c r="J3" s="39" t="s">
        <v>5</v>
      </c>
      <c r="K3" s="39" t="s">
        <v>6</v>
      </c>
      <c r="L3" s="39" t="s">
        <v>7</v>
      </c>
      <c r="M3" s="40" t="s">
        <v>8</v>
      </c>
      <c r="N3" s="40" t="s">
        <v>9</v>
      </c>
      <c r="O3" s="40" t="s">
        <v>10</v>
      </c>
      <c r="P3" s="40" t="s">
        <v>11</v>
      </c>
      <c r="Q3" s="39" t="s">
        <v>12</v>
      </c>
      <c r="R3" s="39" t="s">
        <v>13</v>
      </c>
      <c r="S3" s="39" t="s">
        <v>14</v>
      </c>
      <c r="T3" s="39" t="s">
        <v>15</v>
      </c>
      <c r="U3" s="39" t="s">
        <v>16</v>
      </c>
      <c r="V3" s="39" t="s">
        <v>17</v>
      </c>
      <c r="W3" s="40" t="s">
        <v>18</v>
      </c>
      <c r="X3" s="40" t="s">
        <v>19</v>
      </c>
      <c r="Y3" s="39" t="s">
        <v>20</v>
      </c>
      <c r="Z3" s="39" t="s">
        <v>21</v>
      </c>
      <c r="AA3" s="39" t="s">
        <v>22</v>
      </c>
      <c r="AB3" s="39" t="s">
        <v>23</v>
      </c>
      <c r="AC3" s="39" t="s">
        <v>24</v>
      </c>
      <c r="AD3" s="41" t="s">
        <v>25</v>
      </c>
      <c r="AF3" s="42" t="s">
        <v>26</v>
      </c>
      <c r="AG3" s="42" t="s">
        <v>27</v>
      </c>
      <c r="AI3" s="42" t="s">
        <v>31</v>
      </c>
      <c r="AJ3" s="42" t="s">
        <v>32</v>
      </c>
    </row>
    <row r="4" spans="2:36" ht="15.75" hidden="1" thickBot="1" x14ac:dyDescent="0.3">
      <c r="D4" s="33"/>
      <c r="AF4" s="43"/>
      <c r="AG4" s="44"/>
    </row>
    <row r="5" spans="2:36" ht="15.75" hidden="1" thickBot="1" x14ac:dyDescent="0.3">
      <c r="B5" s="158" t="s">
        <v>37</v>
      </c>
      <c r="C5" s="45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F5" s="47"/>
      <c r="AG5" s="47"/>
      <c r="AI5" s="47">
        <f>MIN(E5:AD5)</f>
        <v>0</v>
      </c>
      <c r="AJ5" s="47">
        <f>MAX(E5:AD5)</f>
        <v>0</v>
      </c>
    </row>
    <row r="6" spans="2:36" hidden="1" x14ac:dyDescent="0.25">
      <c r="B6" s="159" t="s">
        <v>38</v>
      </c>
      <c r="C6" s="48" t="s">
        <v>39</v>
      </c>
      <c r="D6" s="49">
        <v>2013</v>
      </c>
      <c r="E6" s="50">
        <v>60.401369168971698</v>
      </c>
      <c r="F6" s="50">
        <v>55.684386877693001</v>
      </c>
      <c r="G6" s="50">
        <v>57.292762849058001</v>
      </c>
      <c r="H6" s="50">
        <v>53.729178641822998</v>
      </c>
      <c r="I6" s="50">
        <v>60.989202960768999</v>
      </c>
      <c r="J6" s="50">
        <v>55.183735176255098</v>
      </c>
      <c r="K6" s="50">
        <v>53.435201432196799</v>
      </c>
      <c r="L6" s="50">
        <v>59.626273079695501</v>
      </c>
      <c r="M6" s="50">
        <v>56.362297492023302</v>
      </c>
      <c r="N6" s="50">
        <v>53.518639198095997</v>
      </c>
      <c r="O6" s="50">
        <v>53.770248517760599</v>
      </c>
      <c r="P6" s="50">
        <v>48.543415087930597</v>
      </c>
      <c r="Q6" s="50">
        <v>44.1693859979368</v>
      </c>
      <c r="R6" s="50">
        <v>28.356432813025702</v>
      </c>
      <c r="S6" s="50">
        <v>38.351321076861502</v>
      </c>
      <c r="T6" s="50">
        <v>29.5486606219261</v>
      </c>
      <c r="U6" s="50">
        <v>35.849220247088297</v>
      </c>
      <c r="V6" s="50">
        <v>28.771051402587801</v>
      </c>
      <c r="W6" s="50">
        <v>27.087889306158299</v>
      </c>
      <c r="X6" s="50">
        <v>39.670683319664803</v>
      </c>
      <c r="Y6" s="50">
        <v>56.536763190945798</v>
      </c>
      <c r="Z6" s="50">
        <v>56.648664272719401</v>
      </c>
      <c r="AA6" s="50">
        <v>51.962392055755302</v>
      </c>
      <c r="AB6" s="50">
        <v>30.741349899840198</v>
      </c>
      <c r="AC6" s="50">
        <v>30.2316412727691</v>
      </c>
      <c r="AD6" s="50">
        <v>46.504835553349302</v>
      </c>
      <c r="AF6" s="47"/>
      <c r="AG6" s="47"/>
      <c r="AI6" s="47">
        <f t="shared" ref="AI6:AI22" si="0">MIN(E6:AD6)</f>
        <v>27.087889306158299</v>
      </c>
      <c r="AJ6" s="47">
        <f t="shared" ref="AJ6:AJ22" si="1">MAX(E6:AD6)</f>
        <v>60.989202960768999</v>
      </c>
    </row>
    <row r="7" spans="2:36" hidden="1" x14ac:dyDescent="0.25">
      <c r="B7" s="160" t="s">
        <v>40</v>
      </c>
      <c r="C7" s="48" t="s">
        <v>39</v>
      </c>
      <c r="D7" s="49">
        <v>2013</v>
      </c>
      <c r="E7" s="50">
        <v>41.277777443119902</v>
      </c>
      <c r="F7" s="50">
        <v>35.407869389538803</v>
      </c>
      <c r="G7" s="50">
        <v>36.779970796025303</v>
      </c>
      <c r="H7" s="50">
        <v>40.787386245490197</v>
      </c>
      <c r="I7" s="50">
        <v>40.926419918888101</v>
      </c>
      <c r="J7" s="50">
        <v>34.596405626598802</v>
      </c>
      <c r="K7" s="50">
        <v>32.011734878878002</v>
      </c>
      <c r="L7" s="50">
        <v>40.610101496102303</v>
      </c>
      <c r="M7" s="50">
        <v>39.474370182649203</v>
      </c>
      <c r="N7" s="50">
        <v>39.666180724699501</v>
      </c>
      <c r="O7" s="50">
        <v>41.793708030726499</v>
      </c>
      <c r="P7" s="50">
        <v>37.514551367480102</v>
      </c>
      <c r="Q7" s="50">
        <v>31.0619846241019</v>
      </c>
      <c r="R7" s="50">
        <v>25.513678564877001</v>
      </c>
      <c r="S7" s="50">
        <v>30.751749397016301</v>
      </c>
      <c r="T7" s="50">
        <v>20.835984333824701</v>
      </c>
      <c r="U7" s="50">
        <v>31.009372618021899</v>
      </c>
      <c r="V7" s="50">
        <v>27.547889805278899</v>
      </c>
      <c r="W7" s="50">
        <v>22.668274516054499</v>
      </c>
      <c r="X7" s="50">
        <v>29.753731570676798</v>
      </c>
      <c r="Y7" s="50">
        <v>36.843124634943599</v>
      </c>
      <c r="Z7" s="50">
        <v>36.362871934348298</v>
      </c>
      <c r="AA7" s="50">
        <v>38.741015939131003</v>
      </c>
      <c r="AB7" s="50">
        <v>25.3370982096977</v>
      </c>
      <c r="AC7" s="50">
        <v>24.5507981326211</v>
      </c>
      <c r="AD7" s="50">
        <v>33.141436060433897</v>
      </c>
      <c r="AF7" s="47"/>
      <c r="AG7" s="47"/>
      <c r="AI7" s="47">
        <f t="shared" si="0"/>
        <v>20.835984333824701</v>
      </c>
      <c r="AJ7" s="47">
        <f t="shared" si="1"/>
        <v>41.793708030726499</v>
      </c>
    </row>
    <row r="8" spans="2:36" hidden="1" x14ac:dyDescent="0.25">
      <c r="B8" s="160" t="s">
        <v>41</v>
      </c>
      <c r="C8" s="48" t="s">
        <v>39</v>
      </c>
      <c r="D8" s="49">
        <v>2013</v>
      </c>
      <c r="E8" s="50">
        <v>10.412954262974599</v>
      </c>
      <c r="F8" s="50">
        <v>13.381634311230799</v>
      </c>
      <c r="G8" s="50">
        <v>14.9887020614606</v>
      </c>
      <c r="H8" s="50">
        <v>14.110472782895901</v>
      </c>
      <c r="I8" s="50">
        <v>14.8882260936274</v>
      </c>
      <c r="J8" s="50">
        <v>15.537364995271099</v>
      </c>
      <c r="K8" s="50">
        <v>19.5612638620991</v>
      </c>
      <c r="L8" s="50">
        <v>13.3626986901969</v>
      </c>
      <c r="M8" s="50">
        <v>15.075638297995299</v>
      </c>
      <c r="N8" s="50">
        <v>15.047528603999099</v>
      </c>
      <c r="O8" s="50">
        <v>14.805837907875601</v>
      </c>
      <c r="P8" s="50">
        <v>17.2272741302295</v>
      </c>
      <c r="Q8" s="50">
        <v>21.303511137916001</v>
      </c>
      <c r="R8" s="50">
        <v>23.146975370845301</v>
      </c>
      <c r="S8" s="50">
        <v>18.009240009193999</v>
      </c>
      <c r="T8" s="50">
        <v>25.8760065490725</v>
      </c>
      <c r="U8" s="50">
        <v>20.4958326478319</v>
      </c>
      <c r="V8" s="50">
        <v>20.594267982513699</v>
      </c>
      <c r="W8" s="50">
        <v>24.856287709999599</v>
      </c>
      <c r="X8" s="50">
        <v>17.314771895048398</v>
      </c>
      <c r="Y8" s="50">
        <v>14.4518222688836</v>
      </c>
      <c r="Z8" s="50">
        <v>16.3725444771143</v>
      </c>
      <c r="AA8" s="50">
        <v>16.121462860866501</v>
      </c>
      <c r="AB8" s="50">
        <v>23.200735503209199</v>
      </c>
      <c r="AC8" s="50">
        <v>23.008881169590399</v>
      </c>
      <c r="AD8" s="50">
        <v>18.305980417067001</v>
      </c>
      <c r="AF8" s="47"/>
      <c r="AG8" s="47"/>
      <c r="AI8" s="47">
        <f t="shared" si="0"/>
        <v>10.412954262974599</v>
      </c>
      <c r="AJ8" s="47">
        <f t="shared" si="1"/>
        <v>25.8760065490725</v>
      </c>
    </row>
    <row r="9" spans="2:36" hidden="1" x14ac:dyDescent="0.25">
      <c r="B9" s="160" t="s">
        <v>210</v>
      </c>
      <c r="C9" s="48" t="s">
        <v>39</v>
      </c>
      <c r="D9" s="51" t="s">
        <v>193</v>
      </c>
      <c r="E9" s="50">
        <v>1.2288180934447013</v>
      </c>
      <c r="F9" s="50">
        <v>-2.1389575026098839E-2</v>
      </c>
      <c r="G9" s="50">
        <v>1.1675257829746002</v>
      </c>
      <c r="H9" s="50">
        <v>-1.1448902462676003</v>
      </c>
      <c r="I9" s="50">
        <v>0.97805798138839606</v>
      </c>
      <c r="J9" s="50">
        <v>1.1032659361092954</v>
      </c>
      <c r="K9" s="50">
        <v>-0.44695206804460241</v>
      </c>
      <c r="L9" s="50">
        <v>-1.8803987766387991</v>
      </c>
      <c r="M9" s="50">
        <v>0.91858939570150255</v>
      </c>
      <c r="N9" s="50">
        <v>-1.9127647495868061</v>
      </c>
      <c r="O9" s="50">
        <v>0.32936179555879619</v>
      </c>
      <c r="P9" s="50">
        <v>-6.8567367187405637E-2</v>
      </c>
      <c r="Q9" s="50">
        <v>0.97462402408989846</v>
      </c>
      <c r="R9" s="50">
        <v>2.0951521682618015</v>
      </c>
      <c r="S9" s="50">
        <v>-2.2722604785278975</v>
      </c>
      <c r="T9" s="50">
        <v>0.31448824702529876</v>
      </c>
      <c r="U9" s="50">
        <v>0.25876429774269383</v>
      </c>
      <c r="V9" s="50">
        <v>-1.4385224138663979</v>
      </c>
      <c r="W9" s="50">
        <v>-2.0396336665014019</v>
      </c>
      <c r="X9" s="50">
        <v>-0.5094921852423937</v>
      </c>
      <c r="Y9" s="50">
        <v>0.62556508886849826</v>
      </c>
      <c r="Z9" s="50">
        <v>-0.66278989836149549</v>
      </c>
      <c r="AA9" s="50">
        <v>2.2006073905345147E-5</v>
      </c>
      <c r="AB9" s="50">
        <v>0.81265279092869847</v>
      </c>
      <c r="AC9" s="50">
        <v>-1.6833811078547996</v>
      </c>
      <c r="AD9" s="50">
        <v>0.13996926156990241</v>
      </c>
      <c r="AF9" s="47"/>
      <c r="AG9" s="47"/>
      <c r="AI9" s="47">
        <f t="shared" si="0"/>
        <v>-2.2722604785278975</v>
      </c>
      <c r="AJ9" s="47">
        <f t="shared" si="1"/>
        <v>2.0951521682618015</v>
      </c>
    </row>
    <row r="10" spans="2:36" hidden="1" x14ac:dyDescent="0.25">
      <c r="B10" s="161"/>
      <c r="C10" s="52"/>
      <c r="D10" s="53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F10" s="47"/>
      <c r="AG10" s="47"/>
      <c r="AI10" s="47">
        <f t="shared" si="0"/>
        <v>0</v>
      </c>
      <c r="AJ10" s="47">
        <f t="shared" si="1"/>
        <v>0</v>
      </c>
    </row>
    <row r="11" spans="2:36" hidden="1" x14ac:dyDescent="0.25">
      <c r="B11" s="162" t="s">
        <v>216</v>
      </c>
      <c r="C11" s="55" t="s">
        <v>39</v>
      </c>
      <c r="D11" s="56">
        <v>2013</v>
      </c>
      <c r="E11" s="57">
        <v>34.085713662357307</v>
      </c>
      <c r="F11" s="57">
        <v>37.296779758425103</v>
      </c>
      <c r="G11" s="57">
        <v>37.159344359220697</v>
      </c>
      <c r="H11" s="57">
        <v>39.552497147946099</v>
      </c>
      <c r="I11" s="57">
        <v>34.7386083865388</v>
      </c>
      <c r="J11" s="57">
        <v>39.229689894075001</v>
      </c>
      <c r="K11" s="57">
        <v>40.887185401242697</v>
      </c>
      <c r="L11" s="57">
        <v>33.872997435120297</v>
      </c>
      <c r="M11" s="57">
        <v>37.257426710650002</v>
      </c>
      <c r="N11" s="57">
        <v>38.630742030488101</v>
      </c>
      <c r="O11" s="57">
        <v>39.057364063260103</v>
      </c>
      <c r="P11" s="57">
        <v>43.672285127040503</v>
      </c>
      <c r="Q11" s="57">
        <v>49.842794407181998</v>
      </c>
      <c r="R11" s="57">
        <v>62.743372854251298</v>
      </c>
      <c r="S11" s="57">
        <v>54.400779458119601</v>
      </c>
      <c r="T11" s="57">
        <v>61.398932078245799</v>
      </c>
      <c r="U11" s="57">
        <v>57.9145118835064</v>
      </c>
      <c r="V11" s="57">
        <v>62.338976631071098</v>
      </c>
      <c r="W11" s="57">
        <v>64.733067211698199</v>
      </c>
      <c r="X11" s="57">
        <v>52.110778267468902</v>
      </c>
      <c r="Y11" s="57">
        <v>37.401124823794099</v>
      </c>
      <c r="Z11" s="57">
        <v>37.497169961949503</v>
      </c>
      <c r="AA11" s="57">
        <v>40.720418225066403</v>
      </c>
      <c r="AB11" s="58">
        <v>60.729620092076303</v>
      </c>
      <c r="AC11" s="58">
        <v>61.579447622205102</v>
      </c>
      <c r="AD11" s="57">
        <v>46.393413340337901</v>
      </c>
      <c r="AF11" s="47"/>
      <c r="AG11" s="47"/>
      <c r="AI11" s="47">
        <f t="shared" si="0"/>
        <v>33.872997435120297</v>
      </c>
      <c r="AJ11" s="47">
        <f t="shared" si="1"/>
        <v>64.733067211698199</v>
      </c>
    </row>
    <row r="12" spans="2:36" hidden="1" x14ac:dyDescent="0.25">
      <c r="B12" s="163" t="s">
        <v>211</v>
      </c>
      <c r="C12" s="55" t="s">
        <v>39</v>
      </c>
      <c r="D12" s="59" t="s">
        <v>193</v>
      </c>
      <c r="E12" s="57">
        <v>-3.2049113930814954</v>
      </c>
      <c r="F12" s="57">
        <v>-2.2313917047675957</v>
      </c>
      <c r="G12" s="57">
        <v>-2.866147232359701</v>
      </c>
      <c r="H12" s="57">
        <v>-1.367983957174701</v>
      </c>
      <c r="I12" s="57">
        <v>-2.7703670850036985</v>
      </c>
      <c r="J12" s="57">
        <v>-2.9734899734676006</v>
      </c>
      <c r="K12" s="57">
        <v>-1.5024728565432</v>
      </c>
      <c r="L12" s="57">
        <v>-0.99495892227599825</v>
      </c>
      <c r="M12" s="57">
        <v>-2.5702848453471958</v>
      </c>
      <c r="N12" s="57">
        <v>-1.5750769528848991</v>
      </c>
      <c r="O12" s="57">
        <v>-1.9816924566399976</v>
      </c>
      <c r="P12" s="57">
        <v>-1.8218537831841957</v>
      </c>
      <c r="Q12" s="57">
        <v>-1.8570083843728042</v>
      </c>
      <c r="R12" s="57">
        <v>-5.9651170667407101</v>
      </c>
      <c r="S12" s="57">
        <v>6.3924441611298732E-2</v>
      </c>
      <c r="T12" s="57">
        <v>-3.680533995060209</v>
      </c>
      <c r="U12" s="57">
        <v>-0.72592852740650216</v>
      </c>
      <c r="V12" s="57">
        <v>-2.5451551199517084</v>
      </c>
      <c r="W12" s="57">
        <v>-0.32040082775070289</v>
      </c>
      <c r="X12" s="57">
        <v>-6.8219046876976108E-3</v>
      </c>
      <c r="Y12" s="57">
        <v>-2.5523062720912009</v>
      </c>
      <c r="Z12" s="57">
        <v>-1.6140550010234946</v>
      </c>
      <c r="AA12" s="57">
        <v>-2.009145222438697</v>
      </c>
      <c r="AB12" s="58">
        <v>-4.1021374424044978</v>
      </c>
      <c r="AC12" s="58">
        <v>-0.21157061920899878</v>
      </c>
      <c r="AD12" s="57">
        <v>-2.4663291382142987</v>
      </c>
      <c r="AF12" s="47"/>
      <c r="AG12" s="47"/>
      <c r="AI12" s="47">
        <f t="shared" si="0"/>
        <v>-5.9651170667407101</v>
      </c>
      <c r="AJ12" s="47">
        <f t="shared" si="1"/>
        <v>6.3924441611298732E-2</v>
      </c>
    </row>
    <row r="13" spans="2:36" hidden="1" x14ac:dyDescent="0.25">
      <c r="B13" s="161"/>
      <c r="C13" s="52"/>
      <c r="D13" s="53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F13" s="47"/>
      <c r="AG13" s="47"/>
      <c r="AI13" s="47">
        <f t="shared" si="0"/>
        <v>0</v>
      </c>
      <c r="AJ13" s="47">
        <f t="shared" si="1"/>
        <v>0</v>
      </c>
    </row>
    <row r="14" spans="2:36" hidden="1" x14ac:dyDescent="0.25">
      <c r="B14" s="163" t="s">
        <v>45</v>
      </c>
      <c r="C14" s="55" t="s">
        <v>39</v>
      </c>
      <c r="D14" s="56">
        <v>2013</v>
      </c>
      <c r="E14" s="57">
        <v>8.2730584014296795</v>
      </c>
      <c r="F14" s="57">
        <v>11.1215218580654</v>
      </c>
      <c r="G14" s="57">
        <v>8.7568960205083695</v>
      </c>
      <c r="H14" s="57">
        <v>10.8812495151051</v>
      </c>
      <c r="I14" s="57">
        <v>6.49577061523184</v>
      </c>
      <c r="J14" s="57">
        <v>9.0719267003181407</v>
      </c>
      <c r="K14" s="57">
        <v>9.5416435776796593</v>
      </c>
      <c r="L14" s="57">
        <v>9.6953897831235203</v>
      </c>
      <c r="M14" s="57">
        <v>10.1202209728827</v>
      </c>
      <c r="N14" s="57">
        <v>12.644078576243899</v>
      </c>
      <c r="O14" s="57">
        <v>11.6731280621275</v>
      </c>
      <c r="P14" s="57">
        <v>13.7027617036977</v>
      </c>
      <c r="Q14" s="57">
        <v>11.819104437334801</v>
      </c>
      <c r="R14" s="57">
        <v>15.7803297174506</v>
      </c>
      <c r="S14" s="57">
        <v>23.7742050069272</v>
      </c>
      <c r="T14" s="57">
        <v>23.3460074498675</v>
      </c>
      <c r="U14" s="57">
        <v>14.764621946658</v>
      </c>
      <c r="V14" s="57">
        <v>23.4707347846185</v>
      </c>
      <c r="W14" s="57">
        <v>23.048244471737</v>
      </c>
      <c r="X14" s="57">
        <v>16.985289460152501</v>
      </c>
      <c r="Y14" s="57">
        <v>9.5987117195178406</v>
      </c>
      <c r="Z14" s="57">
        <v>9.2697254595661907</v>
      </c>
      <c r="AA14" s="57">
        <v>12.245836684018199</v>
      </c>
      <c r="AB14" s="60">
        <v>21.601149862400099</v>
      </c>
      <c r="AC14" s="60">
        <v>21.155780554696001</v>
      </c>
      <c r="AD14" s="57">
        <v>13.1364894376362</v>
      </c>
      <c r="AF14" s="47"/>
      <c r="AG14" s="47"/>
      <c r="AI14" s="47">
        <f t="shared" si="0"/>
        <v>6.49577061523184</v>
      </c>
      <c r="AJ14" s="47">
        <f t="shared" si="1"/>
        <v>23.7742050069272</v>
      </c>
    </row>
    <row r="15" spans="2:36" hidden="1" x14ac:dyDescent="0.25">
      <c r="B15" s="163" t="s">
        <v>194</v>
      </c>
      <c r="C15" s="55" t="s">
        <v>39</v>
      </c>
      <c r="D15" s="56">
        <v>2013</v>
      </c>
      <c r="E15" s="57">
        <v>27.0346270804041</v>
      </c>
      <c r="F15" s="57">
        <v>40.852780796108199</v>
      </c>
      <c r="G15" s="57">
        <v>28.9954063101871</v>
      </c>
      <c r="H15" s="57">
        <v>44.767790822597</v>
      </c>
      <c r="I15" s="57">
        <v>19.747996811744802</v>
      </c>
      <c r="J15" s="57">
        <v>23.6163092818942</v>
      </c>
      <c r="K15" s="57">
        <v>30.5414271055052</v>
      </c>
      <c r="L15" s="57">
        <v>33.677545319625899</v>
      </c>
      <c r="M15" s="57">
        <v>40.5459113220465</v>
      </c>
      <c r="N15" s="57">
        <v>39.741795824887802</v>
      </c>
      <c r="O15" s="57">
        <v>31.112477916639399</v>
      </c>
      <c r="P15" s="57">
        <v>48.682502477670603</v>
      </c>
      <c r="Q15" s="57">
        <v>40.393169849556799</v>
      </c>
      <c r="R15" s="57">
        <v>51.760174707167003</v>
      </c>
      <c r="S15" s="57">
        <v>52.285738966192802</v>
      </c>
      <c r="T15" s="57">
        <v>52.136140925031299</v>
      </c>
      <c r="U15" s="57">
        <v>61.457432278625099</v>
      </c>
      <c r="V15" s="57">
        <v>56.210706677177498</v>
      </c>
      <c r="W15" s="57">
        <v>57.059052219156499</v>
      </c>
      <c r="X15" s="57">
        <v>56.714325239350998</v>
      </c>
      <c r="Y15" s="57">
        <v>33.388881680956104</v>
      </c>
      <c r="Z15" s="57">
        <v>29.754173335756999</v>
      </c>
      <c r="AA15" s="60">
        <v>43.752016344846098</v>
      </c>
      <c r="AB15" s="60">
        <v>52.2286450729531</v>
      </c>
      <c r="AC15" s="60">
        <v>56.965679530808799</v>
      </c>
      <c r="AD15" s="57"/>
      <c r="AF15" s="47"/>
      <c r="AG15" s="47"/>
      <c r="AI15" s="47">
        <f t="shared" si="0"/>
        <v>19.747996811744802</v>
      </c>
      <c r="AJ15" s="47">
        <f t="shared" si="1"/>
        <v>61.457432278625099</v>
      </c>
    </row>
    <row r="16" spans="2:36" hidden="1" x14ac:dyDescent="0.25">
      <c r="B16" s="163" t="s">
        <v>219</v>
      </c>
      <c r="C16" s="55" t="s">
        <v>39</v>
      </c>
      <c r="D16" s="56">
        <v>2013</v>
      </c>
      <c r="E16" s="57">
        <v>36.260382220298801</v>
      </c>
      <c r="F16" s="57">
        <v>52.502692760312399</v>
      </c>
      <c r="G16" s="57">
        <v>50.577860725200097</v>
      </c>
      <c r="H16" s="57">
        <v>53.625140673680299</v>
      </c>
      <c r="I16" s="57">
        <v>28.190162221121401</v>
      </c>
      <c r="J16" s="57">
        <v>43.058605240839299</v>
      </c>
      <c r="K16" s="57">
        <v>48.838380089029698</v>
      </c>
      <c r="L16" s="57">
        <v>45.2493925407856</v>
      </c>
      <c r="M16" s="57">
        <v>46.760491446752901</v>
      </c>
      <c r="N16" s="57">
        <v>51.642193674487899</v>
      </c>
      <c r="O16" s="57">
        <v>45.663068202530503</v>
      </c>
      <c r="P16" s="57">
        <v>58.622873986367203</v>
      </c>
      <c r="Q16" s="57">
        <v>55.604469674093899</v>
      </c>
      <c r="R16" s="57">
        <v>63.207008978892198</v>
      </c>
      <c r="S16" s="57">
        <v>70.394256209043306</v>
      </c>
      <c r="T16" s="57">
        <v>62.626430777522003</v>
      </c>
      <c r="U16" s="57">
        <v>67.084053328179394</v>
      </c>
      <c r="V16" s="57">
        <v>64.280957527699002</v>
      </c>
      <c r="W16" s="57">
        <v>70.301388077420498</v>
      </c>
      <c r="X16" s="57">
        <v>58.673738390300301</v>
      </c>
      <c r="Y16" s="57">
        <v>51.407821587356402</v>
      </c>
      <c r="Z16" s="57">
        <v>45.394472624755302</v>
      </c>
      <c r="AA16" s="60">
        <v>53.546462450869598</v>
      </c>
      <c r="AB16" s="60">
        <v>65.937562229339903</v>
      </c>
      <c r="AC16" s="60">
        <v>67.387458176058999</v>
      </c>
      <c r="AD16" s="57">
        <v>57.162274815668503</v>
      </c>
      <c r="AF16" s="47"/>
      <c r="AG16" s="47"/>
      <c r="AI16" s="47">
        <f t="shared" si="0"/>
        <v>28.190162221121401</v>
      </c>
      <c r="AJ16" s="47">
        <f t="shared" si="1"/>
        <v>70.394256209043306</v>
      </c>
    </row>
    <row r="17" spans="2:36" hidden="1" x14ac:dyDescent="0.25">
      <c r="B17" s="163" t="s">
        <v>195</v>
      </c>
      <c r="C17" s="55" t="s">
        <v>39</v>
      </c>
      <c r="D17" s="59" t="s">
        <v>193</v>
      </c>
      <c r="E17" s="57">
        <v>2.7000558855972896</v>
      </c>
      <c r="F17" s="57">
        <v>3.2917816931804795</v>
      </c>
      <c r="G17" s="57">
        <v>2.3515000249264091</v>
      </c>
      <c r="H17" s="57">
        <v>3.8259445774141199</v>
      </c>
      <c r="I17" s="57">
        <v>2.5425740712771101</v>
      </c>
      <c r="J17" s="57">
        <v>2.6965094452412011</v>
      </c>
      <c r="K17" s="57">
        <v>3.1050702282903693</v>
      </c>
      <c r="L17" s="57">
        <v>4.1888754726171307</v>
      </c>
      <c r="M17" s="57">
        <v>2.33136340117104</v>
      </c>
      <c r="N17" s="57">
        <v>5.430828114515279</v>
      </c>
      <c r="O17" s="57">
        <v>2.4216261447955194</v>
      </c>
      <c r="P17" s="57">
        <v>2.9217397067841002</v>
      </c>
      <c r="Q17" s="57">
        <v>1.3301075703667014</v>
      </c>
      <c r="R17" s="57">
        <v>7.7888554644961001</v>
      </c>
      <c r="S17" s="57">
        <v>4.8117893091833004</v>
      </c>
      <c r="T17" s="57">
        <v>7.1358005822990016</v>
      </c>
      <c r="U17" s="57">
        <v>0.86939589733709965</v>
      </c>
      <c r="V17" s="57">
        <v>9.6166636358451001</v>
      </c>
      <c r="W17" s="57">
        <v>6.4875009528244014</v>
      </c>
      <c r="X17" s="57">
        <v>1.0068763068887012</v>
      </c>
      <c r="Y17" s="57">
        <v>2.7404819332487103</v>
      </c>
      <c r="Z17" s="57">
        <v>3.4413141505877602</v>
      </c>
      <c r="AA17" s="57">
        <v>3.0370706198864994</v>
      </c>
      <c r="AB17" s="58">
        <v>6.7902854111024986</v>
      </c>
      <c r="AC17" s="58">
        <v>4.7791833946179025</v>
      </c>
      <c r="AD17" s="57">
        <v>3.8586295057891906</v>
      </c>
      <c r="AF17" s="47"/>
      <c r="AG17" s="47"/>
      <c r="AI17" s="47">
        <f t="shared" si="0"/>
        <v>0.86939589733709965</v>
      </c>
      <c r="AJ17" s="47">
        <f t="shared" si="1"/>
        <v>9.6166636358451001</v>
      </c>
    </row>
    <row r="18" spans="2:36" ht="15.75" hidden="1" thickBot="1" x14ac:dyDescent="0.3">
      <c r="B18" s="164"/>
      <c r="C18" s="62"/>
      <c r="D18" s="62"/>
      <c r="E18" s="63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F18" s="47"/>
      <c r="AG18" s="47"/>
      <c r="AI18" s="47">
        <f t="shared" si="0"/>
        <v>0</v>
      </c>
      <c r="AJ18" s="47">
        <f t="shared" si="1"/>
        <v>0</v>
      </c>
    </row>
    <row r="19" spans="2:36" ht="15.75" hidden="1" thickBot="1" x14ac:dyDescent="0.3">
      <c r="B19" s="165" t="s">
        <v>49</v>
      </c>
      <c r="C19" s="64"/>
      <c r="D19" s="62"/>
      <c r="E19" s="63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F19" s="47"/>
      <c r="AG19" s="47"/>
      <c r="AI19" s="47">
        <f t="shared" si="0"/>
        <v>0</v>
      </c>
      <c r="AJ19" s="47">
        <f t="shared" si="1"/>
        <v>0</v>
      </c>
    </row>
    <row r="20" spans="2:36" ht="25.5" hidden="1" x14ac:dyDescent="0.25">
      <c r="B20" s="160" t="s">
        <v>50</v>
      </c>
      <c r="C20" s="65" t="s">
        <v>51</v>
      </c>
      <c r="D20" s="56" t="s">
        <v>196</v>
      </c>
      <c r="E20" s="66">
        <v>0.56299999999999994</v>
      </c>
      <c r="F20" s="67">
        <v>16.279</v>
      </c>
      <c r="G20" s="67">
        <v>10.747999999999999</v>
      </c>
      <c r="H20" s="67">
        <v>5.8289999999999997</v>
      </c>
      <c r="I20" s="67">
        <v>6.6310000000000002</v>
      </c>
      <c r="J20" s="67">
        <v>4.8949999999999996</v>
      </c>
      <c r="K20" s="67">
        <v>17.55</v>
      </c>
      <c r="L20" s="67">
        <v>25.193999999999999</v>
      </c>
      <c r="M20" s="67">
        <v>19.469000000000001</v>
      </c>
      <c r="N20" s="67">
        <v>5.1970000000000001</v>
      </c>
      <c r="O20" s="67">
        <v>4.6479999999999997</v>
      </c>
      <c r="P20" s="67">
        <v>14.263</v>
      </c>
      <c r="Q20" s="67">
        <v>9.2080000000000002</v>
      </c>
      <c r="R20" s="67">
        <v>20.768999999999998</v>
      </c>
      <c r="S20" s="67">
        <v>1.97</v>
      </c>
      <c r="T20" s="67">
        <v>27.227</v>
      </c>
      <c r="U20" s="67">
        <v>4.4619999999999997</v>
      </c>
      <c r="V20" s="67">
        <v>15.025</v>
      </c>
      <c r="W20" s="67">
        <v>14.577999999999999</v>
      </c>
      <c r="X20" s="67">
        <v>4.6959999999999997</v>
      </c>
      <c r="Y20" s="67">
        <v>33.418999999999997</v>
      </c>
      <c r="Z20" s="67">
        <v>54.269999999999996</v>
      </c>
      <c r="AA20" s="67">
        <v>43.576999999999998</v>
      </c>
      <c r="AB20" s="67">
        <v>78.661000000000001</v>
      </c>
      <c r="AC20" s="67">
        <v>19.274000000000001</v>
      </c>
      <c r="AD20" s="67">
        <v>229.20099999999999</v>
      </c>
      <c r="AF20" s="47"/>
      <c r="AG20" s="47"/>
      <c r="AI20" s="47">
        <f t="shared" si="0"/>
        <v>0.56299999999999994</v>
      </c>
      <c r="AJ20" s="47">
        <f t="shared" si="1"/>
        <v>229.20099999999999</v>
      </c>
    </row>
    <row r="21" spans="2:36" ht="25.5" hidden="1" x14ac:dyDescent="0.25">
      <c r="B21" s="160" t="s">
        <v>52</v>
      </c>
      <c r="C21" s="65" t="s">
        <v>51</v>
      </c>
      <c r="D21" s="56" t="s">
        <v>196</v>
      </c>
      <c r="E21" s="66">
        <v>2.1709999999999998</v>
      </c>
      <c r="F21" s="67">
        <v>137.696</v>
      </c>
      <c r="G21" s="67">
        <v>330.01600000000002</v>
      </c>
      <c r="H21" s="67">
        <v>16.545000000000002</v>
      </c>
      <c r="I21" s="67">
        <v>17.849</v>
      </c>
      <c r="J21" s="67">
        <v>35.817999999999998</v>
      </c>
      <c r="K21" s="67">
        <v>164.197</v>
      </c>
      <c r="L21" s="67">
        <v>158.988</v>
      </c>
      <c r="M21" s="67">
        <v>107.53400000000001</v>
      </c>
      <c r="N21" s="67">
        <v>62.962000000000003</v>
      </c>
      <c r="O21" s="67">
        <v>18.521000000000001</v>
      </c>
      <c r="P21" s="67">
        <v>66.84</v>
      </c>
      <c r="Q21" s="67">
        <v>23.725999999999999</v>
      </c>
      <c r="R21" s="67">
        <v>35.83</v>
      </c>
      <c r="S21" s="67">
        <v>5.3410000000000002</v>
      </c>
      <c r="T21" s="67">
        <v>25.97</v>
      </c>
      <c r="U21" s="67">
        <v>6.1950000000000003</v>
      </c>
      <c r="V21" s="67">
        <v>4.6349999999999998</v>
      </c>
      <c r="W21" s="67">
        <v>21.673999999999999</v>
      </c>
      <c r="X21" s="67">
        <v>10.467000000000001</v>
      </c>
      <c r="Y21" s="67">
        <v>486.42800000000005</v>
      </c>
      <c r="Z21" s="67">
        <v>376.85199999999998</v>
      </c>
      <c r="AA21" s="67">
        <v>255.857</v>
      </c>
      <c r="AB21" s="67">
        <v>101.69699999999999</v>
      </c>
      <c r="AC21" s="67">
        <v>32.140999999999998</v>
      </c>
      <c r="AD21" s="67">
        <v>1252.9749999999999</v>
      </c>
      <c r="AF21" s="47"/>
      <c r="AG21" s="47"/>
      <c r="AI21" s="47">
        <f t="shared" si="0"/>
        <v>2.1709999999999998</v>
      </c>
      <c r="AJ21" s="47">
        <f t="shared" si="1"/>
        <v>1252.9749999999999</v>
      </c>
    </row>
    <row r="22" spans="2:36" ht="25.5" hidden="1" x14ac:dyDescent="0.25">
      <c r="B22" s="160" t="s">
        <v>53</v>
      </c>
      <c r="C22" s="65" t="s">
        <v>51</v>
      </c>
      <c r="D22" s="56" t="s">
        <v>196</v>
      </c>
      <c r="E22" s="66">
        <v>1.7709999999999999</v>
      </c>
      <c r="F22" s="67">
        <v>130.42099999999999</v>
      </c>
      <c r="G22" s="67">
        <v>305.79600000000005</v>
      </c>
      <c r="H22" s="67">
        <v>12.809000000000001</v>
      </c>
      <c r="I22" s="67">
        <v>14.524000000000001</v>
      </c>
      <c r="J22" s="67">
        <v>32.039000000000001</v>
      </c>
      <c r="K22" s="67">
        <v>154.666</v>
      </c>
      <c r="L22" s="67">
        <v>151.089</v>
      </c>
      <c r="M22" s="67">
        <v>100.35000000000001</v>
      </c>
      <c r="N22" s="67">
        <v>59.337000000000003</v>
      </c>
      <c r="O22" s="67">
        <v>17.706</v>
      </c>
      <c r="P22" s="67">
        <v>56.031000000000006</v>
      </c>
      <c r="Q22" s="67">
        <v>23.13</v>
      </c>
      <c r="R22" s="67">
        <v>32.808999999999997</v>
      </c>
      <c r="S22" s="67">
        <v>5.2270000000000003</v>
      </c>
      <c r="T22" s="67">
        <v>22.77</v>
      </c>
      <c r="U22" s="67">
        <v>5.7200000000000006</v>
      </c>
      <c r="V22" s="67">
        <v>3.7219999999999995</v>
      </c>
      <c r="W22" s="67">
        <v>18.512</v>
      </c>
      <c r="X22" s="67">
        <v>9.1070000000000011</v>
      </c>
      <c r="Y22" s="67">
        <v>450.79700000000003</v>
      </c>
      <c r="Z22" s="67">
        <v>352.31799999999998</v>
      </c>
      <c r="AA22" s="67">
        <v>233.42400000000001</v>
      </c>
      <c r="AB22" s="67">
        <v>93.377999999999986</v>
      </c>
      <c r="AC22" s="67">
        <v>27.619</v>
      </c>
      <c r="AD22" s="67">
        <v>1157.5359999999998</v>
      </c>
      <c r="AF22" s="47"/>
      <c r="AG22" s="47"/>
      <c r="AI22" s="47">
        <f t="shared" si="0"/>
        <v>1.7709999999999999</v>
      </c>
      <c r="AJ22" s="47">
        <f t="shared" si="1"/>
        <v>1157.5359999999998</v>
      </c>
    </row>
    <row r="23" spans="2:36" ht="25.5" hidden="1" x14ac:dyDescent="0.25">
      <c r="B23" s="160" t="s">
        <v>54</v>
      </c>
      <c r="C23" s="65" t="s">
        <v>51</v>
      </c>
      <c r="D23" s="56" t="s">
        <v>196</v>
      </c>
      <c r="E23" s="66">
        <v>0.4</v>
      </c>
      <c r="F23" s="67">
        <v>7.2750000000000004</v>
      </c>
      <c r="G23" s="67">
        <v>24.22</v>
      </c>
      <c r="H23" s="67">
        <v>3.7360000000000002</v>
      </c>
      <c r="I23" s="67">
        <v>3.3250000000000002</v>
      </c>
      <c r="J23" s="67">
        <v>3.7789999999999999</v>
      </c>
      <c r="K23" s="67">
        <v>9.5310000000000006</v>
      </c>
      <c r="L23" s="67">
        <v>7.899</v>
      </c>
      <c r="M23" s="67">
        <v>7.1840000000000002</v>
      </c>
      <c r="N23" s="67">
        <v>3.625</v>
      </c>
      <c r="O23" s="67">
        <v>0.81499999999999995</v>
      </c>
      <c r="P23" s="67">
        <v>10.808999999999999</v>
      </c>
      <c r="Q23" s="67">
        <v>0.59599999999999997</v>
      </c>
      <c r="R23" s="67">
        <v>3.0209999999999999</v>
      </c>
      <c r="S23" s="68">
        <v>0.114</v>
      </c>
      <c r="T23" s="67">
        <v>3.2</v>
      </c>
      <c r="U23" s="68">
        <v>0.47499999999999998</v>
      </c>
      <c r="V23" s="67">
        <v>0.91300000000000003</v>
      </c>
      <c r="W23" s="67">
        <v>3.1619999999999999</v>
      </c>
      <c r="X23" s="67">
        <v>1.36</v>
      </c>
      <c r="Y23" s="67">
        <v>35.631</v>
      </c>
      <c r="Z23" s="67">
        <v>24.534000000000002</v>
      </c>
      <c r="AA23" s="67">
        <v>22.433</v>
      </c>
      <c r="AB23" s="67">
        <v>8.3189999999999991</v>
      </c>
      <c r="AC23" s="67">
        <v>4.5220000000000002</v>
      </c>
      <c r="AD23" s="67">
        <v>95.439000000000021</v>
      </c>
      <c r="AF23" s="47"/>
      <c r="AG23" s="47"/>
      <c r="AI23" s="47">
        <f t="shared" ref="AI23:AI87" si="2">MIN(E23:AD23)</f>
        <v>0.114</v>
      </c>
      <c r="AJ23" s="47">
        <f t="shared" ref="AJ23:AJ87" si="3">MAX(E23:AD23)</f>
        <v>95.439000000000021</v>
      </c>
    </row>
    <row r="24" spans="2:36" ht="25.5" hidden="1" x14ac:dyDescent="0.25">
      <c r="B24" s="160" t="s">
        <v>55</v>
      </c>
      <c r="C24" s="65" t="s">
        <v>51</v>
      </c>
      <c r="D24" s="56" t="s">
        <v>196</v>
      </c>
      <c r="E24" s="66">
        <v>22.495999999999999</v>
      </c>
      <c r="F24" s="67">
        <v>627.68100000000004</v>
      </c>
      <c r="G24" s="67">
        <v>1546.37</v>
      </c>
      <c r="H24" s="67">
        <v>244.15700000000001</v>
      </c>
      <c r="I24" s="67">
        <v>181.00299999999999</v>
      </c>
      <c r="J24" s="67">
        <v>179.49199999999999</v>
      </c>
      <c r="K24" s="67">
        <v>709.61699999999996</v>
      </c>
      <c r="L24" s="67">
        <v>681.61099999999999</v>
      </c>
      <c r="M24" s="67">
        <v>552.34199999999998</v>
      </c>
      <c r="N24" s="67">
        <v>210.672</v>
      </c>
      <c r="O24" s="67">
        <v>129.91900000000001</v>
      </c>
      <c r="P24" s="67">
        <v>880.09199999999998</v>
      </c>
      <c r="Q24" s="67">
        <v>151.08199999999999</v>
      </c>
      <c r="R24" s="67">
        <v>482.04500000000002</v>
      </c>
      <c r="S24" s="67">
        <v>35.627000000000002</v>
      </c>
      <c r="T24" s="67">
        <v>366.33300000000003</v>
      </c>
      <c r="U24" s="67">
        <v>56.822000000000003</v>
      </c>
      <c r="V24" s="67">
        <v>168.86699999999999</v>
      </c>
      <c r="W24" s="67">
        <v>428.91399999999999</v>
      </c>
      <c r="X24" s="67">
        <v>212.733</v>
      </c>
      <c r="Y24" s="67">
        <v>2440.7040000000002</v>
      </c>
      <c r="Z24" s="67">
        <v>2599.2110000000002</v>
      </c>
      <c r="AA24" s="67">
        <v>2151.0219999999999</v>
      </c>
      <c r="AB24" s="67">
        <v>1314.2689999999998</v>
      </c>
      <c r="AC24" s="67">
        <v>1751.723</v>
      </c>
      <c r="AD24" s="67">
        <v>2123.0619999999999</v>
      </c>
      <c r="AF24" s="47"/>
      <c r="AG24" s="47"/>
      <c r="AI24" s="47">
        <f t="shared" si="2"/>
        <v>22.495999999999999</v>
      </c>
      <c r="AJ24" s="47">
        <f t="shared" si="3"/>
        <v>2599.2110000000002</v>
      </c>
    </row>
    <row r="25" spans="2:36" ht="25.5" hidden="1" x14ac:dyDescent="0.25">
      <c r="B25" s="160" t="s">
        <v>56</v>
      </c>
      <c r="C25" s="65" t="s">
        <v>51</v>
      </c>
      <c r="D25" s="56" t="s">
        <v>196</v>
      </c>
      <c r="E25" s="66">
        <v>6.0190000000000001</v>
      </c>
      <c r="F25" s="67">
        <v>156.565</v>
      </c>
      <c r="G25" s="67">
        <v>374.81099999999998</v>
      </c>
      <c r="H25" s="67">
        <v>66.906999999999996</v>
      </c>
      <c r="I25" s="67">
        <v>49.526000000000003</v>
      </c>
      <c r="J25" s="67">
        <v>52.82</v>
      </c>
      <c r="K25" s="67">
        <v>202.74100000000001</v>
      </c>
      <c r="L25" s="67">
        <v>198.24199999999999</v>
      </c>
      <c r="M25" s="67">
        <v>156.244</v>
      </c>
      <c r="N25" s="67">
        <v>64.712000000000003</v>
      </c>
      <c r="O25" s="67">
        <v>36.540999999999997</v>
      </c>
      <c r="P25" s="67">
        <v>187.35900000000001</v>
      </c>
      <c r="Q25" s="67">
        <v>48.54</v>
      </c>
      <c r="R25" s="67">
        <v>119.789</v>
      </c>
      <c r="S25" s="67">
        <v>10.134</v>
      </c>
      <c r="T25" s="67">
        <v>90.641999999999996</v>
      </c>
      <c r="U25" s="67">
        <v>15.538</v>
      </c>
      <c r="V25" s="67">
        <v>36.805999999999997</v>
      </c>
      <c r="W25" s="67">
        <v>101.70099999999999</v>
      </c>
      <c r="X25" s="67">
        <v>62.043999999999997</v>
      </c>
      <c r="Y25" s="67">
        <v>604.30200000000002</v>
      </c>
      <c r="Z25" s="67">
        <v>647.80899999999997</v>
      </c>
      <c r="AA25" s="67">
        <v>544.06399999999996</v>
      </c>
      <c r="AB25" s="67">
        <v>371.99400000000003</v>
      </c>
      <c r="AC25" s="67">
        <v>503.32899999999995</v>
      </c>
      <c r="AD25" s="67">
        <v>610.04700000000003</v>
      </c>
      <c r="AF25" s="47"/>
      <c r="AG25" s="47"/>
      <c r="AI25" s="47">
        <f t="shared" si="2"/>
        <v>6.0190000000000001</v>
      </c>
      <c r="AJ25" s="47">
        <f t="shared" si="3"/>
        <v>647.80899999999997</v>
      </c>
    </row>
    <row r="26" spans="2:36" ht="25.5" hidden="1" x14ac:dyDescent="0.25">
      <c r="B26" s="160" t="s">
        <v>57</v>
      </c>
      <c r="C26" s="65" t="s">
        <v>51</v>
      </c>
      <c r="D26" s="56" t="s">
        <v>196</v>
      </c>
      <c r="E26" s="66">
        <v>16.476999999999997</v>
      </c>
      <c r="F26" s="67">
        <v>471.11600000000004</v>
      </c>
      <c r="G26" s="67">
        <v>1171.559</v>
      </c>
      <c r="H26" s="67">
        <v>177.25</v>
      </c>
      <c r="I26" s="67">
        <v>131.47699999999998</v>
      </c>
      <c r="J26" s="67">
        <v>126.672</v>
      </c>
      <c r="K26" s="67">
        <v>506.87599999999998</v>
      </c>
      <c r="L26" s="67">
        <v>483.36900000000003</v>
      </c>
      <c r="M26" s="67">
        <v>396.09799999999996</v>
      </c>
      <c r="N26" s="67">
        <v>145.95999999999998</v>
      </c>
      <c r="O26" s="67">
        <v>93.378000000000014</v>
      </c>
      <c r="P26" s="67">
        <v>692.73299999999995</v>
      </c>
      <c r="Q26" s="67">
        <v>102.542</v>
      </c>
      <c r="R26" s="67">
        <v>362.25600000000003</v>
      </c>
      <c r="S26" s="67">
        <v>25.493000000000002</v>
      </c>
      <c r="T26" s="67">
        <v>275.69100000000003</v>
      </c>
      <c r="U26" s="67">
        <v>41.284000000000006</v>
      </c>
      <c r="V26" s="67">
        <v>132.06099999999998</v>
      </c>
      <c r="W26" s="67">
        <v>327.21299999999997</v>
      </c>
      <c r="X26" s="67">
        <v>150.68900000000002</v>
      </c>
      <c r="Y26" s="67">
        <v>1836.402</v>
      </c>
      <c r="Z26" s="67">
        <v>1951.4020000000003</v>
      </c>
      <c r="AA26" s="67">
        <v>1606.9580000000001</v>
      </c>
      <c r="AB26" s="67">
        <v>942.27499999999975</v>
      </c>
      <c r="AC26" s="67">
        <v>1248.394</v>
      </c>
      <c r="AD26" s="67">
        <v>1513.0149999999999</v>
      </c>
      <c r="AF26" s="47"/>
      <c r="AG26" s="47"/>
      <c r="AI26" s="47">
        <f t="shared" si="2"/>
        <v>16.476999999999997</v>
      </c>
      <c r="AJ26" s="47">
        <f t="shared" si="3"/>
        <v>1951.4020000000003</v>
      </c>
    </row>
    <row r="27" spans="2:36" ht="15.75" hidden="1" thickBot="1" x14ac:dyDescent="0.3">
      <c r="B27" s="164"/>
      <c r="C27" s="62"/>
      <c r="D27" s="62"/>
      <c r="E27" s="63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F27" s="47"/>
      <c r="AG27" s="47"/>
      <c r="AI27" s="47">
        <f t="shared" si="2"/>
        <v>0</v>
      </c>
      <c r="AJ27" s="47">
        <f t="shared" si="3"/>
        <v>0</v>
      </c>
    </row>
    <row r="28" spans="2:36" ht="15.75" hidden="1" thickBot="1" x14ac:dyDescent="0.3">
      <c r="B28" s="165" t="s">
        <v>58</v>
      </c>
      <c r="C28" s="64"/>
      <c r="D28" s="62"/>
      <c r="E28" s="63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F28" s="47"/>
      <c r="AG28" s="47"/>
      <c r="AI28" s="47">
        <f t="shared" si="2"/>
        <v>0</v>
      </c>
      <c r="AJ28" s="47">
        <f t="shared" si="3"/>
        <v>0</v>
      </c>
    </row>
    <row r="29" spans="2:36" hidden="1" x14ac:dyDescent="0.25">
      <c r="B29" s="166" t="s">
        <v>212</v>
      </c>
      <c r="C29" s="55" t="s">
        <v>39</v>
      </c>
      <c r="D29" s="56">
        <v>2013</v>
      </c>
      <c r="E29" s="69">
        <v>28.911999999999999</v>
      </c>
      <c r="F29" s="69">
        <v>29.98897338403042</v>
      </c>
      <c r="G29" s="69">
        <v>32.86545749864645</v>
      </c>
      <c r="H29" s="69">
        <v>34.148120300751884</v>
      </c>
      <c r="I29" s="69">
        <v>41.20485436893204</v>
      </c>
      <c r="J29" s="69">
        <v>35.152582159624416</v>
      </c>
      <c r="K29" s="69">
        <v>34.512748538011692</v>
      </c>
      <c r="L29" s="69">
        <v>29.869493521790343</v>
      </c>
      <c r="M29" s="69">
        <v>31.207692307692309</v>
      </c>
      <c r="N29" s="69">
        <v>34.489179104477614</v>
      </c>
      <c r="O29" s="69">
        <v>33.37133757961783</v>
      </c>
      <c r="P29" s="69">
        <v>33.411122994652409</v>
      </c>
      <c r="Q29" s="69">
        <v>30.428865979381442</v>
      </c>
      <c r="R29" s="69">
        <v>28.14608540925267</v>
      </c>
      <c r="S29" s="69">
        <v>29.077500000000001</v>
      </c>
      <c r="T29" s="69">
        <v>29.795273631840796</v>
      </c>
      <c r="U29" s="69">
        <v>28.460869565217394</v>
      </c>
      <c r="V29" s="69">
        <v>29.439378238341966</v>
      </c>
      <c r="W29" s="69">
        <v>33.81754385964912</v>
      </c>
      <c r="X29" s="69">
        <v>35.171171171171174</v>
      </c>
      <c r="Y29" s="69">
        <v>32.172873249060473</v>
      </c>
      <c r="Z29" s="69">
        <v>33.369430051813467</v>
      </c>
      <c r="AA29" s="69">
        <v>32.818369351669944</v>
      </c>
      <c r="AB29" s="70">
        <v>29.114863013698628</v>
      </c>
      <c r="AC29" s="70">
        <v>34.260766961651917</v>
      </c>
      <c r="AD29" s="69">
        <v>32.260190806591496</v>
      </c>
      <c r="AF29" s="47"/>
      <c r="AG29" s="47"/>
      <c r="AI29" s="47">
        <f t="shared" si="2"/>
        <v>28.14608540925267</v>
      </c>
      <c r="AJ29" s="47">
        <f t="shared" si="3"/>
        <v>41.20485436893204</v>
      </c>
    </row>
    <row r="30" spans="2:36" hidden="1" x14ac:dyDescent="0.25">
      <c r="B30" s="166" t="s">
        <v>213</v>
      </c>
      <c r="C30" s="55" t="s">
        <v>39</v>
      </c>
      <c r="D30" s="56">
        <v>2013</v>
      </c>
      <c r="E30" s="69">
        <v>6.4172413793103438</v>
      </c>
      <c r="F30" s="69">
        <v>7.4635245901639333</v>
      </c>
      <c r="G30" s="69">
        <v>7.5000840336134456</v>
      </c>
      <c r="H30" s="69">
        <v>8.6563636363636363</v>
      </c>
      <c r="I30" s="69">
        <v>6.2042145593869735</v>
      </c>
      <c r="J30" s="69">
        <v>6.4581818181818189</v>
      </c>
      <c r="K30" s="69">
        <v>5.8763268744734622</v>
      </c>
      <c r="L30" s="69">
        <v>7.8421407907425262</v>
      </c>
      <c r="M30" s="69">
        <v>6.9808788598574827</v>
      </c>
      <c r="N30" s="69">
        <v>8.5782991202346039</v>
      </c>
      <c r="O30" s="69">
        <v>7.1948717948717951</v>
      </c>
      <c r="P30" s="69">
        <v>9.7874188311688322</v>
      </c>
      <c r="Q30" s="69">
        <v>5.3828671328671325</v>
      </c>
      <c r="R30" s="69">
        <v>9.5297679112008069</v>
      </c>
      <c r="S30" s="69">
        <v>7.2593220338983064</v>
      </c>
      <c r="T30" s="69">
        <v>8.2274084124830402</v>
      </c>
      <c r="U30" s="69">
        <v>7.8275229357798164</v>
      </c>
      <c r="V30" s="69">
        <v>10.919018404907975</v>
      </c>
      <c r="W30" s="69">
        <v>11.977095631641085</v>
      </c>
      <c r="X30" s="69">
        <v>8.6378881987577643</v>
      </c>
      <c r="Y30" s="69">
        <v>7.584737550471063</v>
      </c>
      <c r="Z30" s="69">
        <v>6.7039130434782601</v>
      </c>
      <c r="AA30" s="69">
        <v>8.530344827586207</v>
      </c>
      <c r="AB30" s="70">
        <v>8.727352472089315</v>
      </c>
      <c r="AC30" s="70">
        <v>11.057313943541487</v>
      </c>
      <c r="AD30" s="69">
        <v>8.1302695502272364</v>
      </c>
      <c r="AF30" s="47"/>
      <c r="AG30" s="47"/>
      <c r="AI30" s="47"/>
      <c r="AJ30" s="47"/>
    </row>
    <row r="31" spans="2:36" hidden="1" x14ac:dyDescent="0.25">
      <c r="B31" s="162" t="s">
        <v>214</v>
      </c>
      <c r="C31" s="55" t="s">
        <v>39</v>
      </c>
      <c r="D31" s="71">
        <v>2013</v>
      </c>
      <c r="E31" s="72">
        <v>86.956521739130437</v>
      </c>
      <c r="F31" s="72">
        <v>92.281076463049985</v>
      </c>
      <c r="G31" s="72">
        <v>92.585742372387685</v>
      </c>
      <c r="H31" s="72">
        <v>85.931232091690546</v>
      </c>
      <c r="I31" s="72">
        <v>86.236279607163496</v>
      </c>
      <c r="J31" s="72">
        <v>87.921022067363523</v>
      </c>
      <c r="K31" s="72">
        <v>92.358581016299141</v>
      </c>
      <c r="L31" s="72">
        <v>88.884166475953847</v>
      </c>
      <c r="M31" s="72">
        <v>88.25674690007294</v>
      </c>
      <c r="N31" s="72">
        <v>91.134700903744076</v>
      </c>
      <c r="O31" s="72">
        <v>91.957399926551602</v>
      </c>
      <c r="P31" s="72">
        <v>82.594654445913946</v>
      </c>
      <c r="Q31" s="72">
        <v>87.437754640108651</v>
      </c>
      <c r="R31" s="72">
        <v>91.70831208567057</v>
      </c>
      <c r="S31" s="72">
        <v>90.909090909090907</v>
      </c>
      <c r="T31" s="72">
        <v>89.649995308248094</v>
      </c>
      <c r="U31" s="72">
        <v>90.412044374009497</v>
      </c>
      <c r="V31" s="72">
        <v>91.61280846063454</v>
      </c>
      <c r="W31" s="72">
        <v>70.839996237418873</v>
      </c>
      <c r="X31" s="72">
        <v>83.943585570924867</v>
      </c>
      <c r="Y31" s="72">
        <v>92.010789996189402</v>
      </c>
      <c r="Z31" s="72">
        <v>89.990619508779346</v>
      </c>
      <c r="AA31" s="72">
        <v>85.749417761925713</v>
      </c>
      <c r="AB31" s="70">
        <v>90.40911939363194</v>
      </c>
      <c r="AC31" s="70">
        <v>74.21427573683475</v>
      </c>
      <c r="AD31" s="72">
        <v>89.039175663379496</v>
      </c>
      <c r="AF31" s="47"/>
      <c r="AG31" s="47"/>
      <c r="AI31" s="47">
        <f t="shared" si="2"/>
        <v>70.839996237418873</v>
      </c>
      <c r="AJ31" s="47">
        <f t="shared" si="3"/>
        <v>92.585742372387685</v>
      </c>
    </row>
    <row r="32" spans="2:36" ht="15.75" hidden="1" thickBot="1" x14ac:dyDescent="0.3">
      <c r="B32" s="164"/>
      <c r="C32" s="62"/>
      <c r="D32" s="62"/>
      <c r="E32" s="63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F32" s="47"/>
      <c r="AG32" s="47"/>
      <c r="AI32" s="47">
        <f t="shared" si="2"/>
        <v>0</v>
      </c>
      <c r="AJ32" s="47">
        <f t="shared" si="3"/>
        <v>0</v>
      </c>
    </row>
    <row r="33" spans="2:36" ht="15.75" hidden="1" thickBot="1" x14ac:dyDescent="0.3">
      <c r="B33" s="165" t="s">
        <v>61</v>
      </c>
      <c r="C33" s="64"/>
      <c r="D33" s="62"/>
      <c r="E33" s="63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F33" s="47"/>
      <c r="AG33" s="47"/>
      <c r="AI33" s="47">
        <f t="shared" si="2"/>
        <v>0</v>
      </c>
      <c r="AJ33" s="47">
        <f t="shared" si="3"/>
        <v>0</v>
      </c>
    </row>
    <row r="34" spans="2:36" hidden="1" x14ac:dyDescent="0.25">
      <c r="B34" s="163" t="s">
        <v>62</v>
      </c>
      <c r="C34" s="55" t="s">
        <v>39</v>
      </c>
      <c r="D34" s="56">
        <v>2011</v>
      </c>
      <c r="E34" s="69">
        <v>13.490374622655516</v>
      </c>
      <c r="F34" s="69">
        <v>12.692128125085823</v>
      </c>
      <c r="G34" s="69">
        <v>10.601382500702922</v>
      </c>
      <c r="H34" s="69">
        <v>13.460949606109249</v>
      </c>
      <c r="I34" s="69">
        <v>17.544223901669294</v>
      </c>
      <c r="J34" s="69">
        <v>13.597351970781842</v>
      </c>
      <c r="K34" s="69">
        <v>12.041857358161412</v>
      </c>
      <c r="L34" s="69">
        <v>14.899898501471156</v>
      </c>
      <c r="M34" s="69">
        <v>15.343230275467629</v>
      </c>
      <c r="N34" s="69">
        <v>13.727977072569411</v>
      </c>
      <c r="O34" s="69">
        <v>15.753300628847988</v>
      </c>
      <c r="P34" s="69">
        <v>12.033684298400308</v>
      </c>
      <c r="Q34" s="69">
        <v>15.208185380993713</v>
      </c>
      <c r="R34" s="69">
        <v>18.248883953580435</v>
      </c>
      <c r="S34" s="69">
        <v>13.629346220969257</v>
      </c>
      <c r="T34" s="69">
        <v>21.119792617474168</v>
      </c>
      <c r="U34" s="69">
        <v>19.157191668436191</v>
      </c>
      <c r="V34" s="69">
        <v>25.887153683306231</v>
      </c>
      <c r="W34" s="69">
        <v>21.20347495865575</v>
      </c>
      <c r="X34" s="69">
        <v>20.609120365705557</v>
      </c>
      <c r="Y34" s="69">
        <v>11.453790948672914</v>
      </c>
      <c r="Z34" s="69">
        <v>13.851062934119133</v>
      </c>
      <c r="AA34" s="72">
        <v>13.605486136215802</v>
      </c>
      <c r="AB34" s="70">
        <v>20.145453650925294</v>
      </c>
      <c r="AC34" s="70">
        <v>20.145453650925294</v>
      </c>
      <c r="AD34" s="69">
        <v>14.461084350536257</v>
      </c>
      <c r="AF34" s="47"/>
      <c r="AG34" s="47"/>
      <c r="AI34" s="47">
        <f t="shared" si="2"/>
        <v>10.601382500702922</v>
      </c>
      <c r="AJ34" s="47">
        <f t="shared" si="3"/>
        <v>25.887153683306231</v>
      </c>
    </row>
    <row r="35" spans="2:36" ht="15.75" hidden="1" thickBot="1" x14ac:dyDescent="0.3">
      <c r="B35" s="164"/>
      <c r="C35" s="62"/>
      <c r="D35" s="62"/>
      <c r="E35" s="73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F35" s="47"/>
      <c r="AG35" s="47"/>
      <c r="AI35" s="47">
        <f t="shared" si="2"/>
        <v>0</v>
      </c>
      <c r="AJ35" s="47">
        <f t="shared" si="3"/>
        <v>0</v>
      </c>
    </row>
    <row r="36" spans="2:36" hidden="1" x14ac:dyDescent="0.25">
      <c r="B36" s="167" t="s">
        <v>63</v>
      </c>
      <c r="C36" s="64"/>
      <c r="D36" s="62"/>
      <c r="E36" s="73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F36" s="47"/>
      <c r="AG36" s="47"/>
      <c r="AI36" s="47">
        <f t="shared" si="2"/>
        <v>0</v>
      </c>
      <c r="AJ36" s="47">
        <f t="shared" si="3"/>
        <v>0</v>
      </c>
    </row>
    <row r="37" spans="2:36" hidden="1" x14ac:dyDescent="0.25">
      <c r="B37" s="162" t="s">
        <v>64</v>
      </c>
      <c r="C37" s="55" t="s">
        <v>39</v>
      </c>
      <c r="D37" s="56">
        <v>2014</v>
      </c>
      <c r="E37" s="75">
        <v>10.380116959064328</v>
      </c>
      <c r="F37" s="76">
        <v>10.380116959064328</v>
      </c>
      <c r="G37" s="69">
        <v>10.272071071626874</v>
      </c>
      <c r="H37" s="69">
        <v>15.151515151515152</v>
      </c>
      <c r="I37" s="69">
        <v>7.5862068965517242</v>
      </c>
      <c r="J37" s="69">
        <v>11.711711711711711</v>
      </c>
      <c r="K37" s="69">
        <v>15.678391959798995</v>
      </c>
      <c r="L37" s="69">
        <v>9.7365406643757169</v>
      </c>
      <c r="M37" s="69">
        <v>14.638447971781304</v>
      </c>
      <c r="N37" s="69">
        <v>17.771084337349397</v>
      </c>
      <c r="O37" s="69">
        <v>10.75268817204301</v>
      </c>
      <c r="P37" s="69">
        <v>9.5890410958904102</v>
      </c>
      <c r="Q37" s="69">
        <v>11.976047904191617</v>
      </c>
      <c r="R37" s="69">
        <v>15.66579634464752</v>
      </c>
      <c r="S37" s="69">
        <v>5.2631578947368416</v>
      </c>
      <c r="T37" s="69">
        <v>22.558922558922561</v>
      </c>
      <c r="U37" s="69">
        <v>4</v>
      </c>
      <c r="V37" s="69">
        <v>17.460317460317459</v>
      </c>
      <c r="W37" s="69">
        <v>11.467889908256881</v>
      </c>
      <c r="X37" s="69">
        <v>9.8765432098765427</v>
      </c>
      <c r="Y37" s="60">
        <v>10.546427206725257</v>
      </c>
      <c r="Z37" s="60">
        <v>12.438478747203579</v>
      </c>
      <c r="AA37" s="60">
        <v>13.780397936624908</v>
      </c>
      <c r="AB37" s="58">
        <v>15.179968701095461</v>
      </c>
      <c r="AC37" s="58">
        <v>15.179968701095461</v>
      </c>
      <c r="AD37" s="60">
        <v>12.488313075998397</v>
      </c>
      <c r="AF37" s="47"/>
      <c r="AG37" s="47"/>
      <c r="AI37" s="47">
        <f t="shared" si="2"/>
        <v>4</v>
      </c>
      <c r="AJ37" s="47">
        <f t="shared" si="3"/>
        <v>22.558922558922561</v>
      </c>
    </row>
    <row r="38" spans="2:36" ht="25.5" hidden="1" x14ac:dyDescent="0.25">
      <c r="B38" s="162" t="s">
        <v>65</v>
      </c>
      <c r="C38" s="55" t="s">
        <v>39</v>
      </c>
      <c r="D38" s="56">
        <v>2014</v>
      </c>
      <c r="E38" s="75">
        <v>2.3255813953488373</v>
      </c>
      <c r="F38" s="76">
        <v>2.3255813953488373</v>
      </c>
      <c r="G38" s="69">
        <v>5.668016194331984</v>
      </c>
      <c r="H38" s="69">
        <v>0</v>
      </c>
      <c r="I38" s="69">
        <v>7.1428571428571423</v>
      </c>
      <c r="J38" s="69">
        <v>8.3333333333333321</v>
      </c>
      <c r="K38" s="69">
        <v>13.636363636363635</v>
      </c>
      <c r="L38" s="69">
        <v>9.8591549295774641</v>
      </c>
      <c r="M38" s="69">
        <v>7.0175438596491224</v>
      </c>
      <c r="N38" s="69">
        <v>5.2631578947368416</v>
      </c>
      <c r="O38" s="69">
        <v>12.5</v>
      </c>
      <c r="P38" s="69">
        <v>4.838709677419355</v>
      </c>
      <c r="Q38" s="69">
        <v>0</v>
      </c>
      <c r="R38" s="69">
        <v>14.285714285714285</v>
      </c>
      <c r="S38" s="69">
        <v>0</v>
      </c>
      <c r="T38" s="69">
        <v>22.222222222222221</v>
      </c>
      <c r="U38" s="69">
        <v>0</v>
      </c>
      <c r="V38" s="69">
        <v>16.666666666666664</v>
      </c>
      <c r="W38" s="69">
        <v>7.6923076923076925</v>
      </c>
      <c r="X38" s="69">
        <v>0</v>
      </c>
      <c r="Y38" s="60">
        <v>5</v>
      </c>
      <c r="Z38" s="60">
        <v>11.042944785276074</v>
      </c>
      <c r="AA38" s="60">
        <v>6.1643835616438354</v>
      </c>
      <c r="AB38" s="58">
        <v>9.6491228070175428</v>
      </c>
      <c r="AC38" s="58">
        <v>9.6491228070175428</v>
      </c>
      <c r="AD38" s="60">
        <v>7.3305670816044266</v>
      </c>
      <c r="AF38" s="47"/>
      <c r="AG38" s="47"/>
      <c r="AI38" s="47">
        <f t="shared" si="2"/>
        <v>0</v>
      </c>
      <c r="AJ38" s="47">
        <f t="shared" si="3"/>
        <v>22.222222222222221</v>
      </c>
    </row>
    <row r="39" spans="2:36" hidden="1" x14ac:dyDescent="0.25">
      <c r="B39" s="162" t="s">
        <v>197</v>
      </c>
      <c r="C39" s="55" t="s">
        <v>39</v>
      </c>
      <c r="D39" s="56">
        <v>2014</v>
      </c>
      <c r="E39" s="75">
        <v>6.4748201438848918</v>
      </c>
      <c r="F39" s="76">
        <v>6.4748201438848918</v>
      </c>
      <c r="G39" s="69">
        <v>6.6455696202531636</v>
      </c>
      <c r="H39" s="69">
        <v>16.981132075471699</v>
      </c>
      <c r="I39" s="69">
        <v>9.0909090909090917</v>
      </c>
      <c r="J39" s="69">
        <v>7.0588235294117645</v>
      </c>
      <c r="K39" s="69">
        <v>6.0126582278481013</v>
      </c>
      <c r="L39" s="69">
        <v>5.2356020942408374</v>
      </c>
      <c r="M39" s="69">
        <v>8.1818181818181817</v>
      </c>
      <c r="N39" s="69">
        <v>7.9365079365079358</v>
      </c>
      <c r="O39" s="69">
        <v>5.5555555555555554</v>
      </c>
      <c r="P39" s="69">
        <v>4.7619047619047619</v>
      </c>
      <c r="Q39" s="69">
        <v>3.7735849056603774</v>
      </c>
      <c r="R39" s="69">
        <v>3.1914893617021276</v>
      </c>
      <c r="S39" s="69">
        <v>0</v>
      </c>
      <c r="T39" s="69">
        <v>1.8181818181818181</v>
      </c>
      <c r="U39" s="69">
        <v>0</v>
      </c>
      <c r="V39" s="69">
        <v>0</v>
      </c>
      <c r="W39" s="69">
        <v>6.25</v>
      </c>
      <c r="X39" s="69">
        <v>6.666666666666667</v>
      </c>
      <c r="Y39" s="60">
        <v>7.1651090342679122</v>
      </c>
      <c r="Z39" s="60">
        <v>5.9250302297460697</v>
      </c>
      <c r="AA39" s="60">
        <v>6.5088757396449708</v>
      </c>
      <c r="AB39" s="58">
        <v>3.3444816053511706</v>
      </c>
      <c r="AC39" s="58">
        <v>3.3444816053511706</v>
      </c>
      <c r="AD39" s="60">
        <v>6.1804697156983934</v>
      </c>
      <c r="AF39" s="47"/>
      <c r="AG39" s="47"/>
      <c r="AI39" s="47">
        <f t="shared" si="2"/>
        <v>0</v>
      </c>
      <c r="AJ39" s="47">
        <f t="shared" si="3"/>
        <v>16.981132075471699</v>
      </c>
    </row>
    <row r="40" spans="2:36" hidden="1" x14ac:dyDescent="0.25">
      <c r="B40" s="162" t="s">
        <v>198</v>
      </c>
      <c r="C40" s="55" t="s">
        <v>39</v>
      </c>
      <c r="D40" s="56">
        <v>2014</v>
      </c>
      <c r="E40" s="75">
        <v>6.5789473684210522</v>
      </c>
      <c r="F40" s="76">
        <v>6.5789473684210522</v>
      </c>
      <c r="G40" s="69">
        <v>6.481481481481481</v>
      </c>
      <c r="H40" s="69">
        <v>13.793103448275861</v>
      </c>
      <c r="I40" s="69">
        <v>7.6923076923076925</v>
      </c>
      <c r="J40" s="69">
        <v>0</v>
      </c>
      <c r="K40" s="69">
        <v>1.4084507042253522</v>
      </c>
      <c r="L40" s="69">
        <v>6.8965517241379306</v>
      </c>
      <c r="M40" s="69">
        <v>7.2727272727272725</v>
      </c>
      <c r="N40" s="69">
        <v>11.76470588235294</v>
      </c>
      <c r="O40" s="69">
        <v>8.3333333333333321</v>
      </c>
      <c r="P40" s="69">
        <v>4.4776119402985071</v>
      </c>
      <c r="Q40" s="69">
        <v>0</v>
      </c>
      <c r="R40" s="69">
        <v>2.666666666666667</v>
      </c>
      <c r="S40" s="69">
        <v>0</v>
      </c>
      <c r="T40" s="69">
        <v>2.1276595744680851</v>
      </c>
      <c r="U40" s="69">
        <v>0</v>
      </c>
      <c r="V40" s="69">
        <v>4.5454545454545459</v>
      </c>
      <c r="W40" s="69">
        <v>1.3698630136986301</v>
      </c>
      <c r="X40" s="69">
        <v>4.3478260869565215</v>
      </c>
      <c r="Y40" s="60">
        <v>7.511737089201878</v>
      </c>
      <c r="Z40" s="60">
        <v>3.4482758620689653</v>
      </c>
      <c r="AA40" s="60">
        <v>6.6225165562913908</v>
      </c>
      <c r="AB40" s="58">
        <v>2.2304832713754648</v>
      </c>
      <c r="AC40" s="58">
        <v>2.2304832713754648</v>
      </c>
      <c r="AD40" s="60">
        <v>4.7087980173482027</v>
      </c>
      <c r="AF40" s="47"/>
      <c r="AG40" s="47"/>
      <c r="AI40" s="47">
        <f t="shared" si="2"/>
        <v>0</v>
      </c>
      <c r="AJ40" s="47">
        <f t="shared" si="3"/>
        <v>13.793103448275861</v>
      </c>
    </row>
    <row r="41" spans="2:36" hidden="1" x14ac:dyDescent="0.25">
      <c r="B41" s="162" t="s">
        <v>199</v>
      </c>
      <c r="C41" s="55" t="s">
        <v>39</v>
      </c>
      <c r="D41" s="56">
        <v>2014</v>
      </c>
      <c r="E41" s="75">
        <v>8.9622641509433958</v>
      </c>
      <c r="F41" s="76">
        <v>8.9622641509433958</v>
      </c>
      <c r="G41" s="69">
        <v>10.344827586206897</v>
      </c>
      <c r="H41" s="69">
        <v>2.8571428571428572</v>
      </c>
      <c r="I41" s="69">
        <v>0</v>
      </c>
      <c r="J41" s="69">
        <v>10.344827586206897</v>
      </c>
      <c r="K41" s="69">
        <v>4.7619047619047619</v>
      </c>
      <c r="L41" s="69">
        <v>16.666666666666664</v>
      </c>
      <c r="M41" s="69">
        <v>0.63694267515923575</v>
      </c>
      <c r="N41" s="69">
        <v>17.948717948717949</v>
      </c>
      <c r="O41" s="69">
        <v>3.8461538461538463</v>
      </c>
      <c r="P41" s="69">
        <v>0.2178649237472767</v>
      </c>
      <c r="Q41" s="69">
        <v>0</v>
      </c>
      <c r="R41" s="69">
        <v>4.6454767726161368</v>
      </c>
      <c r="S41" s="69">
        <v>0</v>
      </c>
      <c r="T41" s="69">
        <v>2.3809523809523809</v>
      </c>
      <c r="U41" s="69">
        <v>0</v>
      </c>
      <c r="V41" s="69">
        <v>3.6231884057971016</v>
      </c>
      <c r="W41" s="69">
        <v>0.95238095238095244</v>
      </c>
      <c r="X41" s="69">
        <v>0.49261083743842365</v>
      </c>
      <c r="Y41" s="60">
        <v>9.249329758713138</v>
      </c>
      <c r="Z41" s="60">
        <v>8.4592145015105746</v>
      </c>
      <c r="AA41" s="60">
        <v>2.3611111111111112</v>
      </c>
      <c r="AB41" s="58">
        <v>2.003338898163606</v>
      </c>
      <c r="AC41" s="58">
        <v>2.003338898163606</v>
      </c>
      <c r="AD41" s="60">
        <v>4.5350318471337578</v>
      </c>
      <c r="AF41" s="47"/>
      <c r="AG41" s="47"/>
      <c r="AI41" s="47">
        <f t="shared" si="2"/>
        <v>0</v>
      </c>
      <c r="AJ41" s="47">
        <f t="shared" si="3"/>
        <v>17.948717948717949</v>
      </c>
    </row>
    <row r="42" spans="2:36" hidden="1" x14ac:dyDescent="0.25">
      <c r="B42" s="162" t="s">
        <v>200</v>
      </c>
      <c r="C42" s="55" t="s">
        <v>39</v>
      </c>
      <c r="D42" s="56">
        <v>2014</v>
      </c>
      <c r="E42" s="75">
        <v>18.604651162790699</v>
      </c>
      <c r="F42" s="76">
        <v>18.604651162790699</v>
      </c>
      <c r="G42" s="69">
        <v>19.249592169657422</v>
      </c>
      <c r="H42" s="69">
        <v>23.385300668151448</v>
      </c>
      <c r="I42" s="69">
        <v>37.241379310344833</v>
      </c>
      <c r="J42" s="69">
        <v>14.079422382671481</v>
      </c>
      <c r="K42" s="69">
        <v>19.293218720152819</v>
      </c>
      <c r="L42" s="69">
        <v>17.234664070107108</v>
      </c>
      <c r="M42" s="69">
        <v>15.54054054054054</v>
      </c>
      <c r="N42" s="69">
        <v>26.104417670682732</v>
      </c>
      <c r="O42" s="69">
        <v>15.555555555555555</v>
      </c>
      <c r="P42" s="69">
        <v>17.584541062801932</v>
      </c>
      <c r="Q42" s="69">
        <v>28.095238095238095</v>
      </c>
      <c r="R42" s="69">
        <v>19.562243502051984</v>
      </c>
      <c r="S42" s="69">
        <v>28.125</v>
      </c>
      <c r="T42" s="69">
        <v>30.290456431535269</v>
      </c>
      <c r="U42" s="69">
        <v>30.952380952380953</v>
      </c>
      <c r="V42" s="69">
        <v>15.384615384615385</v>
      </c>
      <c r="W42" s="69">
        <v>20.717131474103585</v>
      </c>
      <c r="X42" s="69">
        <v>26.694915254237291</v>
      </c>
      <c r="Y42" s="60">
        <v>19.693011103853692</v>
      </c>
      <c r="Z42" s="60">
        <v>19.916698220371071</v>
      </c>
      <c r="AA42" s="60">
        <v>17.739694302918018</v>
      </c>
      <c r="AB42" s="58">
        <v>23.249185667752442</v>
      </c>
      <c r="AC42" s="58">
        <v>23.249185667752442</v>
      </c>
      <c r="AD42" s="60">
        <v>20.18802093428959</v>
      </c>
      <c r="AF42" s="47"/>
      <c r="AG42" s="47"/>
      <c r="AI42" s="47">
        <f t="shared" si="2"/>
        <v>14.079422382671481</v>
      </c>
      <c r="AJ42" s="47">
        <f t="shared" si="3"/>
        <v>37.241379310344833</v>
      </c>
    </row>
    <row r="43" spans="2:36" hidden="1" x14ac:dyDescent="0.25">
      <c r="B43" s="162" t="s">
        <v>201</v>
      </c>
      <c r="C43" s="55" t="s">
        <v>39</v>
      </c>
      <c r="D43" s="56">
        <v>2014</v>
      </c>
      <c r="E43" s="75">
        <v>28.185328185328185</v>
      </c>
      <c r="F43" s="76">
        <v>28.185328185328185</v>
      </c>
      <c r="G43" s="69">
        <v>21.052631578947366</v>
      </c>
      <c r="H43" s="69">
        <v>24.888888888888889</v>
      </c>
      <c r="I43" s="69">
        <v>44.444444444444443</v>
      </c>
      <c r="J43" s="69">
        <v>12.711864406779661</v>
      </c>
      <c r="K43" s="69">
        <v>20.484581497797357</v>
      </c>
      <c r="L43" s="69">
        <v>15.236051502145923</v>
      </c>
      <c r="M43" s="69">
        <v>13.896457765667575</v>
      </c>
      <c r="N43" s="69">
        <v>17.948717948717949</v>
      </c>
      <c r="O43" s="69">
        <v>5.6603773584905666</v>
      </c>
      <c r="P43" s="69">
        <v>8.5427135678391952</v>
      </c>
      <c r="Q43" s="69">
        <v>33</v>
      </c>
      <c r="R43" s="69">
        <v>20.080321285140563</v>
      </c>
      <c r="S43" s="69">
        <v>37.5</v>
      </c>
      <c r="T43" s="69">
        <v>22.222222222222221</v>
      </c>
      <c r="U43" s="69">
        <v>30</v>
      </c>
      <c r="V43" s="69">
        <v>23.157894736842106</v>
      </c>
      <c r="W43" s="69">
        <v>18.9873417721519</v>
      </c>
      <c r="X43" s="69">
        <v>16.129032258064516</v>
      </c>
      <c r="Y43" s="60">
        <v>23.720472440944881</v>
      </c>
      <c r="Z43" s="60">
        <v>19.213583556747096</v>
      </c>
      <c r="AA43" s="60">
        <v>11.657754010695188</v>
      </c>
      <c r="AB43" s="58">
        <v>22.046413502109704</v>
      </c>
      <c r="AC43" s="58">
        <v>22.046413502109704</v>
      </c>
      <c r="AD43" s="60">
        <v>19.263315082130415</v>
      </c>
      <c r="AF43" s="47"/>
      <c r="AG43" s="47"/>
      <c r="AI43" s="47">
        <f t="shared" si="2"/>
        <v>5.6603773584905666</v>
      </c>
      <c r="AJ43" s="47">
        <f t="shared" si="3"/>
        <v>44.444444444444443</v>
      </c>
    </row>
    <row r="44" spans="2:36" hidden="1" x14ac:dyDescent="0.25">
      <c r="B44" s="162" t="s">
        <v>202</v>
      </c>
      <c r="C44" s="55" t="s">
        <v>39</v>
      </c>
      <c r="D44" s="56">
        <v>2014</v>
      </c>
      <c r="E44" s="75">
        <v>10.9375</v>
      </c>
      <c r="F44" s="76">
        <v>10.9375</v>
      </c>
      <c r="G44" s="69">
        <v>7.8891257995735611</v>
      </c>
      <c r="H44" s="69">
        <v>17.647058823529413</v>
      </c>
      <c r="I44" s="69">
        <v>9.67741935483871</v>
      </c>
      <c r="J44" s="69">
        <v>8.3333333333333321</v>
      </c>
      <c r="K44" s="69">
        <v>11.666666666666666</v>
      </c>
      <c r="L44" s="69">
        <v>10.909090909090908</v>
      </c>
      <c r="M44" s="69">
        <v>10.344827586206897</v>
      </c>
      <c r="N44" s="69">
        <v>17.391304347826086</v>
      </c>
      <c r="O44" s="69">
        <v>6.25</v>
      </c>
      <c r="P44" s="69">
        <v>4.3478260869565215</v>
      </c>
      <c r="Q44" s="69">
        <v>21.428571428571427</v>
      </c>
      <c r="R44" s="69">
        <v>6.557377049180328</v>
      </c>
      <c r="S44" s="69">
        <v>0</v>
      </c>
      <c r="T44" s="69">
        <v>10</v>
      </c>
      <c r="U44" s="69">
        <v>16.666666666666664</v>
      </c>
      <c r="V44" s="69">
        <v>16.666666666666664</v>
      </c>
      <c r="W44" s="69">
        <v>17.948717948717949</v>
      </c>
      <c r="X44" s="69">
        <v>3.8461538461538463</v>
      </c>
      <c r="Y44" s="60">
        <v>9.0332805071315381</v>
      </c>
      <c r="Z44" s="60">
        <v>10.87719298245614</v>
      </c>
      <c r="AA44" s="60">
        <v>5.9665871121718377</v>
      </c>
      <c r="AB44" s="58">
        <v>9.9630996309963091</v>
      </c>
      <c r="AC44" s="58">
        <v>9.9630996309963091</v>
      </c>
      <c r="AD44" s="60">
        <v>8.7173100871731002</v>
      </c>
      <c r="AF44" s="47"/>
      <c r="AG44" s="47"/>
      <c r="AI44" s="47">
        <f t="shared" si="2"/>
        <v>0</v>
      </c>
      <c r="AJ44" s="47">
        <f t="shared" si="3"/>
        <v>21.428571428571427</v>
      </c>
    </row>
    <row r="45" spans="2:36" hidden="1" x14ac:dyDescent="0.25">
      <c r="B45" s="162" t="s">
        <v>203</v>
      </c>
      <c r="C45" s="55" t="s">
        <v>39</v>
      </c>
      <c r="D45" s="56">
        <v>2014</v>
      </c>
      <c r="E45" s="75">
        <v>15.648854961832063</v>
      </c>
      <c r="F45" s="76">
        <v>15.648854961832063</v>
      </c>
      <c r="G45" s="69">
        <v>10.600706713780919</v>
      </c>
      <c r="H45" s="69">
        <v>13.186813186813188</v>
      </c>
      <c r="I45" s="69">
        <v>42.857142857142854</v>
      </c>
      <c r="J45" s="69">
        <v>11.111111111111111</v>
      </c>
      <c r="K45" s="69">
        <v>10.964912280701753</v>
      </c>
      <c r="L45" s="69">
        <v>9.121621621621621</v>
      </c>
      <c r="M45" s="69">
        <v>13.533834586466165</v>
      </c>
      <c r="N45" s="69">
        <v>20</v>
      </c>
      <c r="O45" s="69">
        <v>11.428571428571429</v>
      </c>
      <c r="P45" s="69">
        <v>9.5846645367412133</v>
      </c>
      <c r="Q45" s="69">
        <v>14.634146341463413</v>
      </c>
      <c r="R45" s="69">
        <v>24.324324324324326</v>
      </c>
      <c r="S45" s="69">
        <v>16.666666666666664</v>
      </c>
      <c r="T45" s="69">
        <v>26.506024096385545</v>
      </c>
      <c r="U45" s="69">
        <v>22.222222222222221</v>
      </c>
      <c r="V45" s="69">
        <v>16.666666666666664</v>
      </c>
      <c r="W45" s="69">
        <v>20.253164556962027</v>
      </c>
      <c r="X45" s="69">
        <v>31.25</v>
      </c>
      <c r="Y45" s="60">
        <v>11.896838602329451</v>
      </c>
      <c r="Z45" s="60">
        <v>13.17365269461078</v>
      </c>
      <c r="AA45" s="60">
        <v>11.67608286252354</v>
      </c>
      <c r="AB45" s="58">
        <v>22.857142857142858</v>
      </c>
      <c r="AC45" s="58">
        <v>22.857142857142858</v>
      </c>
      <c r="AD45" s="60">
        <v>13.675520459440058</v>
      </c>
      <c r="AF45" s="47"/>
      <c r="AG45" s="47"/>
      <c r="AI45" s="47">
        <f t="shared" si="2"/>
        <v>9.121621621621621</v>
      </c>
      <c r="AJ45" s="47">
        <f t="shared" si="3"/>
        <v>42.857142857142854</v>
      </c>
    </row>
    <row r="46" spans="2:36" hidden="1" x14ac:dyDescent="0.25">
      <c r="B46" s="162" t="s">
        <v>204</v>
      </c>
      <c r="C46" s="55" t="s">
        <v>39</v>
      </c>
      <c r="D46" s="56">
        <v>2014</v>
      </c>
      <c r="E46" s="75">
        <v>26.274509803921571</v>
      </c>
      <c r="F46" s="76">
        <v>26.274509803921571</v>
      </c>
      <c r="G46" s="69">
        <v>35.04492939666239</v>
      </c>
      <c r="H46" s="69">
        <v>36.144578313253014</v>
      </c>
      <c r="I46" s="69">
        <v>21.487603305785125</v>
      </c>
      <c r="J46" s="69">
        <v>46.05263157894737</v>
      </c>
      <c r="K46" s="69">
        <v>33.534743202416919</v>
      </c>
      <c r="L46" s="69">
        <v>24.937655860349128</v>
      </c>
      <c r="M46" s="69">
        <v>29.441624365482234</v>
      </c>
      <c r="N46" s="69">
        <v>18.032786885245901</v>
      </c>
      <c r="O46" s="69">
        <v>43.333333333333336</v>
      </c>
      <c r="P46" s="69">
        <v>19.95708154506438</v>
      </c>
      <c r="Q46" s="69">
        <v>19.718309859154928</v>
      </c>
      <c r="R46" s="69">
        <v>9.7165991902834001</v>
      </c>
      <c r="S46" s="69">
        <v>7.6923076923076925</v>
      </c>
      <c r="T46" s="69">
        <v>16.447368421052634</v>
      </c>
      <c r="U46" s="69">
        <v>7.6923076923076925</v>
      </c>
      <c r="V46" s="69">
        <v>4.5454545454545459</v>
      </c>
      <c r="W46" s="69">
        <v>11.170212765957446</v>
      </c>
      <c r="X46" s="69">
        <v>21.53846153846154</v>
      </c>
      <c r="Y46" s="60">
        <v>33.124440465532679</v>
      </c>
      <c r="Z46" s="60">
        <v>29.278794402583426</v>
      </c>
      <c r="AA46" s="60">
        <v>23.209549071618039</v>
      </c>
      <c r="AB46" s="58">
        <v>12.560386473429952</v>
      </c>
      <c r="AC46" s="58">
        <v>12.560386473429952</v>
      </c>
      <c r="AD46" s="60">
        <v>25.385887541345092</v>
      </c>
      <c r="AF46" s="47"/>
      <c r="AG46" s="47"/>
      <c r="AI46" s="47">
        <f t="shared" si="2"/>
        <v>4.5454545454545459</v>
      </c>
      <c r="AJ46" s="47">
        <f t="shared" si="3"/>
        <v>46.05263157894737</v>
      </c>
    </row>
    <row r="47" spans="2:36" hidden="1" x14ac:dyDescent="0.25">
      <c r="B47" s="162" t="s">
        <v>205</v>
      </c>
      <c r="C47" s="55" t="s">
        <v>39</v>
      </c>
      <c r="D47" s="56">
        <v>2014</v>
      </c>
      <c r="E47" s="75">
        <v>7.1428571428571423</v>
      </c>
      <c r="F47" s="76">
        <v>7.1428571428571423</v>
      </c>
      <c r="G47" s="69">
        <v>3.3254156769596199</v>
      </c>
      <c r="H47" s="69">
        <v>4.0540540540540544</v>
      </c>
      <c r="I47" s="69">
        <v>2.0408163265306123</v>
      </c>
      <c r="J47" s="69">
        <v>3.4482758620689653</v>
      </c>
      <c r="K47" s="69">
        <v>4.6025104602510458</v>
      </c>
      <c r="L47" s="69">
        <v>2.9702970297029703</v>
      </c>
      <c r="M47" s="69">
        <v>5.4054054054054053</v>
      </c>
      <c r="N47" s="69">
        <v>9.67741935483871</v>
      </c>
      <c r="O47" s="69">
        <v>0</v>
      </c>
      <c r="P47" s="69">
        <v>1.3368983957219251</v>
      </c>
      <c r="Q47" s="69">
        <v>2.7777777777777777</v>
      </c>
      <c r="R47" s="69">
        <v>3.2432432432432434</v>
      </c>
      <c r="S47" s="69">
        <v>0</v>
      </c>
      <c r="T47" s="69">
        <v>8.9887640449438209</v>
      </c>
      <c r="U47" s="69">
        <v>0</v>
      </c>
      <c r="V47" s="69">
        <v>0</v>
      </c>
      <c r="W47" s="69">
        <v>5.4263565891472867</v>
      </c>
      <c r="X47" s="69">
        <v>1.8518518518518516</v>
      </c>
      <c r="Y47" s="60">
        <v>4.3143297380585519</v>
      </c>
      <c r="Z47" s="60">
        <v>3.6608863198458574</v>
      </c>
      <c r="AA47" s="60">
        <v>2.666666666666667</v>
      </c>
      <c r="AB47" s="58">
        <v>4.0707964601769913</v>
      </c>
      <c r="AC47" s="58">
        <v>4.0707964601769913</v>
      </c>
      <c r="AD47" s="60">
        <v>3.6862408915559364</v>
      </c>
      <c r="AF47" s="47"/>
      <c r="AG47" s="47"/>
      <c r="AI47" s="47">
        <f t="shared" si="2"/>
        <v>0</v>
      </c>
      <c r="AJ47" s="47">
        <f t="shared" si="3"/>
        <v>9.67741935483871</v>
      </c>
    </row>
    <row r="48" spans="2:36" hidden="1" x14ac:dyDescent="0.25">
      <c r="B48" s="162" t="s">
        <v>206</v>
      </c>
      <c r="C48" s="55" t="s">
        <v>39</v>
      </c>
      <c r="D48" s="56">
        <v>2014</v>
      </c>
      <c r="E48" s="75">
        <v>30.649350649350648</v>
      </c>
      <c r="F48" s="76">
        <v>30.649350649350648</v>
      </c>
      <c r="G48" s="69">
        <v>20.019920318725099</v>
      </c>
      <c r="H48" s="69">
        <v>33.548387096774199</v>
      </c>
      <c r="I48" s="69">
        <v>27.31707317073171</v>
      </c>
      <c r="J48" s="69">
        <v>43.410852713178294</v>
      </c>
      <c r="K48" s="69">
        <v>27.956989247311824</v>
      </c>
      <c r="L48" s="69">
        <v>21.163166397415186</v>
      </c>
      <c r="M48" s="69">
        <v>38.972809667673715</v>
      </c>
      <c r="N48" s="69">
        <v>38.461538461538467</v>
      </c>
      <c r="O48" s="69">
        <v>41.666666666666671</v>
      </c>
      <c r="P48" s="69">
        <v>28.840970350404309</v>
      </c>
      <c r="Q48" s="69">
        <v>33.333333333333329</v>
      </c>
      <c r="R48" s="69">
        <v>21.508379888268156</v>
      </c>
      <c r="S48" s="69">
        <v>26.666666666666668</v>
      </c>
      <c r="T48" s="69">
        <v>35.087719298245609</v>
      </c>
      <c r="U48" s="69">
        <v>21.052631578947366</v>
      </c>
      <c r="V48" s="69">
        <v>39.130434782608695</v>
      </c>
      <c r="W48" s="69">
        <v>27.007299270072991</v>
      </c>
      <c r="X48" s="69">
        <v>24.603174603174601</v>
      </c>
      <c r="Y48" s="60">
        <v>24.028497409326423</v>
      </c>
      <c r="Z48" s="60">
        <v>26.30465444287729</v>
      </c>
      <c r="AA48" s="60">
        <v>34.717416378316038</v>
      </c>
      <c r="AB48" s="58">
        <v>27.663230240549829</v>
      </c>
      <c r="AC48" s="58">
        <v>27.663230240549829</v>
      </c>
      <c r="AD48" s="60">
        <v>27.378329661526134</v>
      </c>
      <c r="AF48" s="47"/>
      <c r="AG48" s="47"/>
      <c r="AI48" s="47">
        <f t="shared" si="2"/>
        <v>20.019920318725099</v>
      </c>
      <c r="AJ48" s="47">
        <f t="shared" si="3"/>
        <v>43.410852713178294</v>
      </c>
    </row>
    <row r="49" spans="2:36" hidden="1" x14ac:dyDescent="0.25">
      <c r="B49" s="162" t="s">
        <v>207</v>
      </c>
      <c r="C49" s="55" t="s">
        <v>39</v>
      </c>
      <c r="D49" s="56">
        <v>2014</v>
      </c>
      <c r="E49" s="75">
        <v>57.999999999999993</v>
      </c>
      <c r="F49" s="76">
        <v>57.999999999999993</v>
      </c>
      <c r="G49" s="69">
        <v>56.97674418604651</v>
      </c>
      <c r="H49" s="69">
        <v>46.666666666666664</v>
      </c>
      <c r="I49" s="69">
        <v>42.307692307692307</v>
      </c>
      <c r="J49" s="69">
        <v>68.75</v>
      </c>
      <c r="K49" s="69">
        <v>42.352941176470587</v>
      </c>
      <c r="L49" s="69">
        <v>48.684210526315788</v>
      </c>
      <c r="M49" s="69">
        <v>61.904761904761905</v>
      </c>
      <c r="N49" s="69">
        <v>36.84210526315789</v>
      </c>
      <c r="O49" s="69">
        <v>75</v>
      </c>
      <c r="P49" s="69">
        <v>53.333333333333336</v>
      </c>
      <c r="Q49" s="69">
        <v>33.333333333333329</v>
      </c>
      <c r="R49" s="69">
        <v>40.54054054054054</v>
      </c>
      <c r="S49" s="69">
        <v>50</v>
      </c>
      <c r="T49" s="69">
        <v>40.322580645161288</v>
      </c>
      <c r="U49" s="69">
        <v>40</v>
      </c>
      <c r="V49" s="69">
        <v>53.846153846153847</v>
      </c>
      <c r="W49" s="69">
        <v>37.096774193548384</v>
      </c>
      <c r="X49" s="69">
        <v>75</v>
      </c>
      <c r="Y49" s="60">
        <v>56.29139072847682</v>
      </c>
      <c r="Z49" s="60">
        <v>46.798029556650242</v>
      </c>
      <c r="AA49" s="60">
        <v>55.038759689922479</v>
      </c>
      <c r="AB49" s="58">
        <v>41.53846153846154</v>
      </c>
      <c r="AC49" s="58">
        <v>41.53846153846154</v>
      </c>
      <c r="AD49" s="60">
        <v>48.967551622418881</v>
      </c>
      <c r="AF49" s="47"/>
      <c r="AG49" s="47"/>
      <c r="AI49" s="47">
        <f t="shared" si="2"/>
        <v>33.333333333333329</v>
      </c>
      <c r="AJ49" s="47">
        <f t="shared" si="3"/>
        <v>75</v>
      </c>
    </row>
    <row r="50" spans="2:36" ht="15.75" hidden="1" thickBot="1" x14ac:dyDescent="0.3">
      <c r="B50" s="164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F50" s="47"/>
      <c r="AG50" s="47"/>
      <c r="AI50" s="47">
        <f t="shared" si="2"/>
        <v>0</v>
      </c>
      <c r="AJ50" s="47">
        <f t="shared" si="3"/>
        <v>0</v>
      </c>
    </row>
    <row r="51" spans="2:36" ht="15.75" hidden="1" thickBot="1" x14ac:dyDescent="0.3">
      <c r="B51" s="165" t="s">
        <v>77</v>
      </c>
      <c r="C51" s="64"/>
      <c r="D51" s="62"/>
      <c r="E51" s="73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F51" s="47"/>
      <c r="AG51" s="47"/>
      <c r="AI51" s="47">
        <f t="shared" si="2"/>
        <v>0</v>
      </c>
      <c r="AJ51" s="47">
        <f t="shared" si="3"/>
        <v>0</v>
      </c>
    </row>
    <row r="52" spans="2:36" hidden="1" x14ac:dyDescent="0.25">
      <c r="B52" s="166" t="s">
        <v>78</v>
      </c>
      <c r="C52" s="77" t="s">
        <v>79</v>
      </c>
      <c r="D52" s="56">
        <v>2003</v>
      </c>
      <c r="E52" s="78">
        <v>4180</v>
      </c>
      <c r="F52" s="79">
        <v>156749</v>
      </c>
      <c r="G52" s="79">
        <v>286334</v>
      </c>
      <c r="H52" s="79">
        <v>64447</v>
      </c>
      <c r="I52" s="79">
        <v>35423</v>
      </c>
      <c r="J52" s="79">
        <v>41396</v>
      </c>
      <c r="K52" s="79">
        <v>141895</v>
      </c>
      <c r="L52" s="79">
        <v>144380</v>
      </c>
      <c r="M52" s="79">
        <v>127991</v>
      </c>
      <c r="N52" s="79">
        <v>64056</v>
      </c>
      <c r="O52" s="79">
        <v>34067</v>
      </c>
      <c r="P52" s="79">
        <v>142097</v>
      </c>
      <c r="Q52" s="79">
        <v>51270</v>
      </c>
      <c r="R52" s="79">
        <v>151717</v>
      </c>
      <c r="S52" s="79">
        <v>15401</v>
      </c>
      <c r="T52" s="79">
        <v>100213</v>
      </c>
      <c r="U52" s="79">
        <v>23799</v>
      </c>
      <c r="V52" s="79">
        <v>57186</v>
      </c>
      <c r="W52" s="79">
        <v>122736</v>
      </c>
      <c r="X52" s="79">
        <v>47634</v>
      </c>
      <c r="Y52" s="80">
        <v>511710</v>
      </c>
      <c r="Z52" s="80">
        <v>363094</v>
      </c>
      <c r="AA52" s="79">
        <v>368211</v>
      </c>
      <c r="AB52" s="80">
        <v>399586</v>
      </c>
      <c r="AC52" s="80">
        <v>170370</v>
      </c>
      <c r="AD52" s="79">
        <v>1812971</v>
      </c>
      <c r="AF52" s="47"/>
      <c r="AG52" s="47"/>
      <c r="AI52" s="47">
        <f t="shared" si="2"/>
        <v>4180</v>
      </c>
      <c r="AJ52" s="47">
        <f t="shared" si="3"/>
        <v>1812971</v>
      </c>
    </row>
    <row r="53" spans="2:36" hidden="1" x14ac:dyDescent="0.25">
      <c r="B53" s="163" t="s">
        <v>80</v>
      </c>
      <c r="C53" s="77" t="s">
        <v>79</v>
      </c>
      <c r="D53" s="56">
        <v>2003</v>
      </c>
      <c r="E53" s="79">
        <v>2749</v>
      </c>
      <c r="F53" s="79">
        <v>128641</v>
      </c>
      <c r="G53" s="79">
        <v>243621</v>
      </c>
      <c r="H53" s="79">
        <v>39134</v>
      </c>
      <c r="I53" s="79">
        <v>22874</v>
      </c>
      <c r="J53" s="79">
        <v>29929</v>
      </c>
      <c r="K53" s="79">
        <v>107257</v>
      </c>
      <c r="L53" s="79">
        <v>144214</v>
      </c>
      <c r="M53" s="79">
        <v>86533</v>
      </c>
      <c r="N53" s="79">
        <v>38150</v>
      </c>
      <c r="O53" s="79">
        <v>19556</v>
      </c>
      <c r="P53" s="79">
        <v>85873</v>
      </c>
      <c r="Q53" s="79">
        <v>24212</v>
      </c>
      <c r="R53" s="79">
        <v>89725</v>
      </c>
      <c r="S53" s="79">
        <v>6228</v>
      </c>
      <c r="T53" s="79">
        <v>98543</v>
      </c>
      <c r="U53" s="79">
        <v>12589</v>
      </c>
      <c r="V53" s="79">
        <v>51253</v>
      </c>
      <c r="W53" s="79">
        <v>75550</v>
      </c>
      <c r="X53" s="79">
        <v>33008</v>
      </c>
      <c r="Y53" s="80">
        <v>414145</v>
      </c>
      <c r="Z53" s="80">
        <v>304274</v>
      </c>
      <c r="AA53" s="79">
        <v>230112</v>
      </c>
      <c r="AB53" s="80">
        <v>282550</v>
      </c>
      <c r="AC53" s="80">
        <v>108558</v>
      </c>
      <c r="AD53" s="79">
        <v>1339639</v>
      </c>
      <c r="AF53" s="47"/>
      <c r="AG53" s="47"/>
      <c r="AI53" s="47">
        <f t="shared" si="2"/>
        <v>2749</v>
      </c>
      <c r="AJ53" s="47">
        <f t="shared" si="3"/>
        <v>1339639</v>
      </c>
    </row>
    <row r="54" spans="2:36" hidden="1" x14ac:dyDescent="0.25">
      <c r="B54" s="163" t="s">
        <v>81</v>
      </c>
      <c r="C54" s="77" t="s">
        <v>79</v>
      </c>
      <c r="D54" s="56">
        <v>2003</v>
      </c>
      <c r="E54" s="79">
        <v>1797</v>
      </c>
      <c r="F54" s="79">
        <v>79038</v>
      </c>
      <c r="G54" s="79">
        <v>165866</v>
      </c>
      <c r="H54" s="79">
        <v>27314</v>
      </c>
      <c r="I54" s="79">
        <v>14262</v>
      </c>
      <c r="J54" s="79">
        <v>19900</v>
      </c>
      <c r="K54" s="79">
        <v>56380</v>
      </c>
      <c r="L54" s="79">
        <v>75819</v>
      </c>
      <c r="M54" s="79">
        <v>51061</v>
      </c>
      <c r="N54" s="79">
        <v>18297</v>
      </c>
      <c r="O54" s="79">
        <v>11782</v>
      </c>
      <c r="P54" s="79">
        <v>70650</v>
      </c>
      <c r="Q54" s="79">
        <v>13718</v>
      </c>
      <c r="R54" s="79">
        <v>41108</v>
      </c>
      <c r="S54" s="79">
        <v>2581</v>
      </c>
      <c r="T54" s="79">
        <v>25438</v>
      </c>
      <c r="U54" s="79">
        <v>4305</v>
      </c>
      <c r="V54" s="79">
        <v>16170</v>
      </c>
      <c r="W54" s="79">
        <v>36730</v>
      </c>
      <c r="X54" s="79">
        <v>18395</v>
      </c>
      <c r="Y54" s="80">
        <v>274015</v>
      </c>
      <c r="Z54" s="80">
        <v>166361</v>
      </c>
      <c r="AA54" s="79">
        <v>151790</v>
      </c>
      <c r="AB54" s="80">
        <v>103320</v>
      </c>
      <c r="AC54" s="80">
        <v>55125</v>
      </c>
      <c r="AD54" s="79">
        <v>755611</v>
      </c>
      <c r="AF54" s="47"/>
      <c r="AG54" s="47"/>
      <c r="AI54" s="47">
        <f t="shared" si="2"/>
        <v>1797</v>
      </c>
      <c r="AJ54" s="47">
        <f t="shared" si="3"/>
        <v>755611</v>
      </c>
    </row>
    <row r="55" spans="2:36" hidden="1" x14ac:dyDescent="0.25">
      <c r="B55" s="163" t="s">
        <v>82</v>
      </c>
      <c r="C55" s="77" t="s">
        <v>79</v>
      </c>
      <c r="D55" s="56">
        <v>2003</v>
      </c>
      <c r="E55" s="79">
        <v>199</v>
      </c>
      <c r="F55" s="79">
        <v>8051</v>
      </c>
      <c r="G55" s="79">
        <v>16485</v>
      </c>
      <c r="H55" s="79">
        <v>3629</v>
      </c>
      <c r="I55" s="79">
        <v>1473</v>
      </c>
      <c r="J55" s="79">
        <v>2002</v>
      </c>
      <c r="K55" s="79">
        <v>5178</v>
      </c>
      <c r="L55" s="79">
        <v>7565</v>
      </c>
      <c r="M55" s="79">
        <v>6507</v>
      </c>
      <c r="N55" s="79">
        <v>2515</v>
      </c>
      <c r="O55" s="79">
        <v>1742</v>
      </c>
      <c r="P55" s="79">
        <v>17189</v>
      </c>
      <c r="Q55" s="79">
        <v>2244</v>
      </c>
      <c r="R55" s="79">
        <v>8590</v>
      </c>
      <c r="S55" s="79">
        <v>487</v>
      </c>
      <c r="T55" s="79">
        <v>5129</v>
      </c>
      <c r="U55" s="79">
        <v>804</v>
      </c>
      <c r="V55" s="79">
        <v>3534</v>
      </c>
      <c r="W55" s="79">
        <v>8103</v>
      </c>
      <c r="X55" s="79">
        <v>2165</v>
      </c>
      <c r="Y55" s="80">
        <v>28364</v>
      </c>
      <c r="Z55" s="80">
        <v>16218</v>
      </c>
      <c r="AA55" s="79">
        <v>27953</v>
      </c>
      <c r="AB55" s="80">
        <v>20788</v>
      </c>
      <c r="AC55" s="80">
        <v>10268</v>
      </c>
      <c r="AD55" s="79">
        <v>103591</v>
      </c>
      <c r="AF55" s="47"/>
      <c r="AG55" s="47"/>
      <c r="AI55" s="47">
        <f t="shared" si="2"/>
        <v>199</v>
      </c>
      <c r="AJ55" s="47">
        <f t="shared" si="3"/>
        <v>103591</v>
      </c>
    </row>
    <row r="56" spans="2:36" hidden="1" x14ac:dyDescent="0.25">
      <c r="B56" s="163" t="s">
        <v>83</v>
      </c>
      <c r="C56" s="77" t="s">
        <v>79</v>
      </c>
      <c r="D56" s="56">
        <v>2003</v>
      </c>
      <c r="E56" s="79">
        <v>17</v>
      </c>
      <c r="F56" s="79">
        <v>1196</v>
      </c>
      <c r="G56" s="79">
        <v>2920</v>
      </c>
      <c r="H56" s="79">
        <v>566</v>
      </c>
      <c r="I56" s="79">
        <v>145</v>
      </c>
      <c r="J56" s="79">
        <v>219</v>
      </c>
      <c r="K56" s="79">
        <v>519</v>
      </c>
      <c r="L56" s="79">
        <v>1061</v>
      </c>
      <c r="M56" s="79">
        <v>879</v>
      </c>
      <c r="N56" s="79">
        <v>188</v>
      </c>
      <c r="O56" s="79">
        <v>162</v>
      </c>
      <c r="P56" s="79">
        <v>3304</v>
      </c>
      <c r="Q56" s="79">
        <v>114</v>
      </c>
      <c r="R56" s="79">
        <v>671</v>
      </c>
      <c r="S56" s="79">
        <v>47</v>
      </c>
      <c r="T56" s="79">
        <v>342</v>
      </c>
      <c r="U56" s="79">
        <v>57</v>
      </c>
      <c r="V56" s="79">
        <v>193</v>
      </c>
      <c r="W56" s="79">
        <v>673</v>
      </c>
      <c r="X56" s="79">
        <v>256</v>
      </c>
      <c r="Y56" s="80">
        <v>4699</v>
      </c>
      <c r="Z56" s="80">
        <v>1944</v>
      </c>
      <c r="AA56" s="79">
        <v>4533</v>
      </c>
      <c r="AB56" s="80">
        <v>1424</v>
      </c>
      <c r="AC56" s="80">
        <v>929</v>
      </c>
      <c r="AD56" s="79">
        <v>13529</v>
      </c>
      <c r="AF56" s="47"/>
      <c r="AG56" s="47"/>
      <c r="AI56" s="47">
        <f t="shared" si="2"/>
        <v>17</v>
      </c>
      <c r="AJ56" s="47">
        <f t="shared" si="3"/>
        <v>13529</v>
      </c>
    </row>
    <row r="57" spans="2:36" hidden="1" x14ac:dyDescent="0.25">
      <c r="B57" s="161"/>
      <c r="C57" s="52"/>
      <c r="D57" s="53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F57" s="47"/>
      <c r="AG57" s="47"/>
      <c r="AI57" s="47">
        <f t="shared" si="2"/>
        <v>0</v>
      </c>
      <c r="AJ57" s="47">
        <f t="shared" si="3"/>
        <v>0</v>
      </c>
    </row>
    <row r="58" spans="2:36" hidden="1" x14ac:dyDescent="0.25">
      <c r="B58" s="166" t="s">
        <v>84</v>
      </c>
      <c r="C58" s="77" t="s">
        <v>79</v>
      </c>
      <c r="D58" s="56">
        <v>2003</v>
      </c>
      <c r="E58" s="78">
        <v>1263</v>
      </c>
      <c r="F58" s="79">
        <v>47443</v>
      </c>
      <c r="G58" s="79">
        <v>75408</v>
      </c>
      <c r="H58" s="79">
        <v>20210</v>
      </c>
      <c r="I58" s="79">
        <v>12096</v>
      </c>
      <c r="J58" s="79">
        <v>13164</v>
      </c>
      <c r="K58" s="79">
        <v>53509</v>
      </c>
      <c r="L58" s="79">
        <v>46397</v>
      </c>
      <c r="M58" s="79">
        <v>38414</v>
      </c>
      <c r="N58" s="79">
        <v>26502</v>
      </c>
      <c r="O58" s="79">
        <v>11536</v>
      </c>
      <c r="P58" s="79">
        <v>66235</v>
      </c>
      <c r="Q58" s="79">
        <v>31448</v>
      </c>
      <c r="R58" s="79">
        <v>104607</v>
      </c>
      <c r="S58" s="79">
        <v>10615</v>
      </c>
      <c r="T58" s="79">
        <v>69678</v>
      </c>
      <c r="U58" s="79">
        <v>15166</v>
      </c>
      <c r="V58" s="79">
        <v>42585</v>
      </c>
      <c r="W58" s="79">
        <v>94684</v>
      </c>
      <c r="X58" s="79">
        <v>30428</v>
      </c>
      <c r="Y58" s="80">
        <v>144324</v>
      </c>
      <c r="Z58" s="80">
        <v>125166</v>
      </c>
      <c r="AA58" s="79">
        <v>142687</v>
      </c>
      <c r="AB58" s="80">
        <v>274099</v>
      </c>
      <c r="AC58" s="80">
        <v>125112</v>
      </c>
      <c r="AD58" s="79">
        <v>811388</v>
      </c>
      <c r="AF58" s="47"/>
      <c r="AG58" s="47"/>
      <c r="AI58" s="47">
        <f t="shared" si="2"/>
        <v>1263</v>
      </c>
      <c r="AJ58" s="47">
        <f t="shared" si="3"/>
        <v>811388</v>
      </c>
    </row>
    <row r="59" spans="2:36" hidden="1" x14ac:dyDescent="0.25">
      <c r="B59" s="163" t="s">
        <v>85</v>
      </c>
      <c r="C59" s="77" t="s">
        <v>79</v>
      </c>
      <c r="D59" s="56">
        <v>2003</v>
      </c>
      <c r="E59" s="79">
        <v>3324</v>
      </c>
      <c r="F59" s="79">
        <v>136115</v>
      </c>
      <c r="G59" s="79">
        <v>234476</v>
      </c>
      <c r="H59" s="79">
        <v>44510</v>
      </c>
      <c r="I59" s="79">
        <v>25796</v>
      </c>
      <c r="J59" s="79">
        <v>36679</v>
      </c>
      <c r="K59" s="79">
        <v>155070</v>
      </c>
      <c r="L59" s="79">
        <v>156911</v>
      </c>
      <c r="M59" s="79">
        <v>124910</v>
      </c>
      <c r="N59" s="79">
        <v>63783</v>
      </c>
      <c r="O59" s="79">
        <v>31911</v>
      </c>
      <c r="P59" s="79">
        <v>127790</v>
      </c>
      <c r="Q59" s="79">
        <v>43120</v>
      </c>
      <c r="R59" s="79">
        <v>133450</v>
      </c>
      <c r="S59" s="79">
        <v>10163</v>
      </c>
      <c r="T59" s="79">
        <v>134824</v>
      </c>
      <c r="U59" s="79">
        <v>22077</v>
      </c>
      <c r="V59" s="79">
        <v>63361</v>
      </c>
      <c r="W59" s="79">
        <v>158785</v>
      </c>
      <c r="X59" s="79">
        <v>49851</v>
      </c>
      <c r="Y59" s="80">
        <v>418425</v>
      </c>
      <c r="Z59" s="80">
        <v>374456</v>
      </c>
      <c r="AA59" s="79">
        <v>348394</v>
      </c>
      <c r="AB59" s="80">
        <v>406995</v>
      </c>
      <c r="AC59" s="80">
        <v>208636</v>
      </c>
      <c r="AD59" s="79">
        <v>1756906</v>
      </c>
      <c r="AF59" s="47"/>
      <c r="AG59" s="47"/>
      <c r="AI59" s="47">
        <f t="shared" si="2"/>
        <v>3324</v>
      </c>
      <c r="AJ59" s="47">
        <f t="shared" si="3"/>
        <v>1756906</v>
      </c>
    </row>
    <row r="60" spans="2:36" hidden="1" x14ac:dyDescent="0.25">
      <c r="B60" s="163" t="s">
        <v>86</v>
      </c>
      <c r="C60" s="77" t="s">
        <v>79</v>
      </c>
      <c r="D60" s="56">
        <v>2003</v>
      </c>
      <c r="E60" s="79">
        <v>6222</v>
      </c>
      <c r="F60" s="79">
        <v>264057</v>
      </c>
      <c r="G60" s="79">
        <v>517464</v>
      </c>
      <c r="H60" s="79">
        <v>94636</v>
      </c>
      <c r="I60" s="79">
        <v>42487</v>
      </c>
      <c r="J60" s="79">
        <v>67541</v>
      </c>
      <c r="K60" s="79">
        <v>216863</v>
      </c>
      <c r="L60" s="79">
        <v>214198</v>
      </c>
      <c r="M60" s="79">
        <v>181818</v>
      </c>
      <c r="N60" s="79">
        <v>53203</v>
      </c>
      <c r="O60" s="79">
        <v>34913</v>
      </c>
      <c r="P60" s="79">
        <v>181734</v>
      </c>
      <c r="Q60" s="79">
        <v>37687</v>
      </c>
      <c r="R60" s="79">
        <v>139265</v>
      </c>
      <c r="S60" s="79">
        <v>7758</v>
      </c>
      <c r="T60" s="79">
        <v>114877</v>
      </c>
      <c r="U60" s="79">
        <v>14178</v>
      </c>
      <c r="V60" s="79">
        <v>45249</v>
      </c>
      <c r="W60" s="79">
        <v>116681</v>
      </c>
      <c r="X60" s="79">
        <v>54083</v>
      </c>
      <c r="Y60" s="80">
        <v>882379</v>
      </c>
      <c r="Z60" s="80">
        <v>541089</v>
      </c>
      <c r="AA60" s="79">
        <v>451668</v>
      </c>
      <c r="AB60" s="80">
        <v>359014</v>
      </c>
      <c r="AC60" s="80">
        <v>170764</v>
      </c>
      <c r="AD60" s="79">
        <v>2404914</v>
      </c>
      <c r="AF60" s="47"/>
      <c r="AG60" s="47"/>
      <c r="AI60" s="47">
        <f t="shared" si="2"/>
        <v>6222</v>
      </c>
      <c r="AJ60" s="47">
        <f t="shared" si="3"/>
        <v>2404914</v>
      </c>
    </row>
    <row r="61" spans="2:36" hidden="1" x14ac:dyDescent="0.25">
      <c r="B61" s="163" t="s">
        <v>87</v>
      </c>
      <c r="C61" s="77" t="s">
        <v>79</v>
      </c>
      <c r="D61" s="56">
        <v>2003</v>
      </c>
      <c r="E61" s="79">
        <v>1161</v>
      </c>
      <c r="F61" s="79">
        <v>46733</v>
      </c>
      <c r="G61" s="79">
        <v>97282</v>
      </c>
      <c r="H61" s="79">
        <v>28141</v>
      </c>
      <c r="I61" s="79">
        <v>9054</v>
      </c>
      <c r="J61" s="79">
        <v>15279</v>
      </c>
      <c r="K61" s="79">
        <v>37678</v>
      </c>
      <c r="L61" s="79">
        <v>39588</v>
      </c>
      <c r="M61" s="79">
        <v>34488</v>
      </c>
      <c r="N61" s="79">
        <v>11227</v>
      </c>
      <c r="O61" s="79">
        <v>7324</v>
      </c>
      <c r="P61" s="79">
        <v>74850</v>
      </c>
      <c r="Q61" s="79">
        <v>9492</v>
      </c>
      <c r="R61" s="79">
        <v>37517</v>
      </c>
      <c r="S61" s="79">
        <v>1836</v>
      </c>
      <c r="T61" s="79">
        <v>30719</v>
      </c>
      <c r="U61" s="79">
        <v>2961</v>
      </c>
      <c r="V61" s="79">
        <v>10242</v>
      </c>
      <c r="W61" s="79">
        <v>31020</v>
      </c>
      <c r="X61" s="79">
        <v>14621</v>
      </c>
      <c r="Y61" s="80">
        <v>173317</v>
      </c>
      <c r="Z61" s="80">
        <v>101599</v>
      </c>
      <c r="AA61" s="79">
        <v>127889</v>
      </c>
      <c r="AB61" s="80">
        <v>92767</v>
      </c>
      <c r="AC61" s="80">
        <v>45641</v>
      </c>
      <c r="AD61" s="79">
        <v>541213</v>
      </c>
      <c r="AF61" s="47"/>
      <c r="AG61" s="47"/>
      <c r="AI61" s="47">
        <f t="shared" si="2"/>
        <v>1161</v>
      </c>
      <c r="AJ61" s="47">
        <f t="shared" si="3"/>
        <v>541213</v>
      </c>
    </row>
    <row r="62" spans="2:36" hidden="1" x14ac:dyDescent="0.25">
      <c r="B62" s="163" t="s">
        <v>88</v>
      </c>
      <c r="C62" s="77" t="s">
        <v>79</v>
      </c>
      <c r="D62" s="56">
        <v>2003</v>
      </c>
      <c r="E62" s="79">
        <v>421</v>
      </c>
      <c r="F62" s="79">
        <v>22260</v>
      </c>
      <c r="G62" s="79">
        <v>56536</v>
      </c>
      <c r="H62" s="79">
        <v>10766</v>
      </c>
      <c r="I62" s="79">
        <v>3577</v>
      </c>
      <c r="J62" s="79">
        <v>5972</v>
      </c>
      <c r="K62" s="79">
        <v>16000</v>
      </c>
      <c r="L62" s="79">
        <v>17353</v>
      </c>
      <c r="M62" s="79">
        <v>15959</v>
      </c>
      <c r="N62" s="79">
        <v>4243</v>
      </c>
      <c r="O62" s="79">
        <v>3114</v>
      </c>
      <c r="P62" s="79">
        <v>42093</v>
      </c>
      <c r="Q62" s="79">
        <v>3135</v>
      </c>
      <c r="R62" s="79">
        <v>12438</v>
      </c>
      <c r="S62" s="79">
        <v>563</v>
      </c>
      <c r="T62" s="79">
        <v>8579</v>
      </c>
      <c r="U62" s="79">
        <v>940</v>
      </c>
      <c r="V62" s="79">
        <v>3306</v>
      </c>
      <c r="W62" s="79">
        <v>12289</v>
      </c>
      <c r="X62" s="79">
        <v>4093</v>
      </c>
      <c r="Y62" s="80">
        <v>89983</v>
      </c>
      <c r="Z62" s="80">
        <v>42902</v>
      </c>
      <c r="AA62" s="79">
        <v>65409</v>
      </c>
      <c r="AB62" s="80">
        <v>28961</v>
      </c>
      <c r="AC62" s="80">
        <v>16382</v>
      </c>
      <c r="AD62" s="79">
        <v>243637</v>
      </c>
      <c r="AF62" s="47"/>
      <c r="AG62" s="47"/>
      <c r="AI62" s="47">
        <f t="shared" si="2"/>
        <v>421</v>
      </c>
      <c r="AJ62" s="47">
        <f t="shared" si="3"/>
        <v>243637</v>
      </c>
    </row>
    <row r="63" spans="2:36" hidden="1" x14ac:dyDescent="0.25">
      <c r="B63" s="161"/>
      <c r="C63" s="52"/>
      <c r="D63" s="53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F63" s="47"/>
      <c r="AG63" s="47"/>
      <c r="AI63" s="47">
        <f t="shared" si="2"/>
        <v>0</v>
      </c>
      <c r="AJ63" s="47">
        <f t="shared" si="3"/>
        <v>0</v>
      </c>
    </row>
    <row r="64" spans="2:36" hidden="1" x14ac:dyDescent="0.25">
      <c r="B64" s="162" t="s">
        <v>89</v>
      </c>
      <c r="C64" s="55" t="s">
        <v>39</v>
      </c>
      <c r="D64" s="71">
        <v>2003</v>
      </c>
      <c r="E64" s="81">
        <v>76.795884622450856</v>
      </c>
      <c r="F64" s="81">
        <v>76.765495220184917</v>
      </c>
      <c r="G64" s="81">
        <v>79.15420382482543</v>
      </c>
      <c r="H64" s="81">
        <v>76.127195624697308</v>
      </c>
      <c r="I64" s="81">
        <v>74.544918874555449</v>
      </c>
      <c r="J64" s="81">
        <v>75.872434017595296</v>
      </c>
      <c r="K64" s="81">
        <v>72.616220752901683</v>
      </c>
      <c r="L64" s="81">
        <v>75.67998238781405</v>
      </c>
      <c r="M64" s="81">
        <v>76.915357110663734</v>
      </c>
      <c r="N64" s="81">
        <v>70.7347777115219</v>
      </c>
      <c r="O64" s="81">
        <v>74.703418634738938</v>
      </c>
      <c r="P64" s="81">
        <v>68.206996524777765</v>
      </c>
      <c r="Q64" s="81">
        <v>61.981672671002684</v>
      </c>
      <c r="R64" s="81">
        <v>59.189541361714085</v>
      </c>
      <c r="S64" s="81">
        <v>59.198185731857322</v>
      </c>
      <c r="T64" s="81">
        <v>58.986644377865801</v>
      </c>
      <c r="U64" s="81">
        <v>61.077890414474531</v>
      </c>
      <c r="V64" s="81">
        <v>57.317256517424909</v>
      </c>
      <c r="W64" s="81">
        <v>56.451108453684121</v>
      </c>
      <c r="X64" s="81">
        <v>61.020727114345007</v>
      </c>
      <c r="Y64" s="81">
        <v>78.000530460311509</v>
      </c>
      <c r="Z64" s="81">
        <v>74.364887559906606</v>
      </c>
      <c r="AA64" s="81">
        <v>72.071333221112639</v>
      </c>
      <c r="AB64" s="81">
        <v>59.313477367018706</v>
      </c>
      <c r="AC64" s="81">
        <v>57.658334517838647</v>
      </c>
      <c r="AD64" s="81">
        <v>69.082431176527294</v>
      </c>
      <c r="AF64" s="47"/>
      <c r="AG64" s="47"/>
      <c r="AI64" s="47">
        <f t="shared" si="2"/>
        <v>56.451108453684121</v>
      </c>
      <c r="AJ64" s="47">
        <f t="shared" si="3"/>
        <v>79.15420382482543</v>
      </c>
    </row>
    <row r="65" spans="2:36" hidden="1" x14ac:dyDescent="0.25">
      <c r="B65" s="162" t="s">
        <v>90</v>
      </c>
      <c r="C65" s="55" t="s">
        <v>39</v>
      </c>
      <c r="D65" s="71">
        <v>2003</v>
      </c>
      <c r="E65" s="81">
        <v>45.265931170755799</v>
      </c>
      <c r="F65" s="81">
        <v>48.588511686231847</v>
      </c>
      <c r="G65" s="81">
        <v>50.956395877823958</v>
      </c>
      <c r="H65" s="81">
        <v>46.786380373965855</v>
      </c>
      <c r="I65" s="81">
        <v>46.998150811588246</v>
      </c>
      <c r="J65" s="81">
        <v>44.933041076147006</v>
      </c>
      <c r="K65" s="81">
        <v>40.886755842898367</v>
      </c>
      <c r="L65" s="81">
        <v>47.891739310917394</v>
      </c>
      <c r="M65" s="81">
        <v>40.924977417081671</v>
      </c>
      <c r="N65" s="81">
        <v>37.42654488732795</v>
      </c>
      <c r="O65" s="81">
        <v>37.997163230808091</v>
      </c>
      <c r="P65" s="81">
        <v>40.19086130963246</v>
      </c>
      <c r="Q65" s="81">
        <v>35.959127903522841</v>
      </c>
      <c r="R65" s="81">
        <v>40.203875882155259</v>
      </c>
      <c r="S65" s="81">
        <v>37.996461472759442</v>
      </c>
      <c r="T65" s="81">
        <v>42.22662158745667</v>
      </c>
      <c r="U65" s="81">
        <v>36.315121444643168</v>
      </c>
      <c r="V65" s="81">
        <v>44.717922766852219</v>
      </c>
      <c r="W65" s="81">
        <v>32.240168988840765</v>
      </c>
      <c r="X65" s="81">
        <v>39.836348495637168</v>
      </c>
      <c r="Y65" s="81">
        <v>49.742964555532872</v>
      </c>
      <c r="Z65" s="81">
        <v>44.829902906899648</v>
      </c>
      <c r="AA65" s="81">
        <v>39.776942676480452</v>
      </c>
      <c r="AB65" s="81">
        <v>40.976295963280137</v>
      </c>
      <c r="AC65" s="81">
        <v>34.224480917041305</v>
      </c>
      <c r="AD65" s="81">
        <v>43.26237790828165</v>
      </c>
      <c r="AF65" s="47"/>
      <c r="AG65" s="47"/>
      <c r="AI65" s="47">
        <f t="shared" si="2"/>
        <v>32.240168988840765</v>
      </c>
      <c r="AJ65" s="47">
        <f t="shared" si="3"/>
        <v>50.956395877823958</v>
      </c>
    </row>
    <row r="66" spans="2:36" hidden="1" x14ac:dyDescent="0.25">
      <c r="B66" s="162" t="s">
        <v>91</v>
      </c>
      <c r="C66" s="55" t="s">
        <v>39</v>
      </c>
      <c r="D66" s="71">
        <v>2003</v>
      </c>
      <c r="E66" s="81">
        <v>22.409277964833521</v>
      </c>
      <c r="F66" s="81">
        <v>23.036768242032089</v>
      </c>
      <c r="G66" s="81">
        <v>24.273191576544274</v>
      </c>
      <c r="H66" s="81">
        <v>22.397703977039772</v>
      </c>
      <c r="I66" s="81">
        <v>25.13172038273802</v>
      </c>
      <c r="J66" s="81">
        <v>22.758202673802906</v>
      </c>
      <c r="K66" s="81">
        <v>20.633648437471408</v>
      </c>
      <c r="L66" s="81">
        <v>26.142950240847952</v>
      </c>
      <c r="M66" s="81">
        <v>21.925978727150149</v>
      </c>
      <c r="N66" s="81">
        <v>25.590209790209791</v>
      </c>
      <c r="O66" s="81">
        <v>25.231823535710461</v>
      </c>
      <c r="P66" s="81">
        <v>27.993058197033093</v>
      </c>
      <c r="Q66" s="81">
        <v>26.686120027234704</v>
      </c>
      <c r="R66" s="81">
        <v>22.790550692176765</v>
      </c>
      <c r="S66" s="81">
        <v>24.963729567656443</v>
      </c>
      <c r="T66" s="81">
        <v>18.129209279121973</v>
      </c>
      <c r="U66" s="81">
        <v>23.291673429638045</v>
      </c>
      <c r="V66" s="81">
        <v>26.327357983685829</v>
      </c>
      <c r="W66" s="81">
        <v>23.942220570884746</v>
      </c>
      <c r="X66" s="81">
        <v>25.380115345346173</v>
      </c>
      <c r="Y66" s="81">
        <v>23.695643526341367</v>
      </c>
      <c r="Z66" s="81">
        <v>23.515584140221925</v>
      </c>
      <c r="AA66" s="81">
        <v>25.153366100043417</v>
      </c>
      <c r="AB66" s="81">
        <v>22.347480392962662</v>
      </c>
      <c r="AC66" s="81">
        <v>24.403578748854528</v>
      </c>
      <c r="AD66" s="81">
        <v>23.907768487830346</v>
      </c>
      <c r="AF66" s="47"/>
      <c r="AG66" s="47"/>
      <c r="AI66" s="47">
        <f t="shared" si="2"/>
        <v>18.129209279121973</v>
      </c>
      <c r="AJ66" s="47">
        <f t="shared" si="3"/>
        <v>27.993058197033093</v>
      </c>
    </row>
    <row r="67" spans="2:36" hidden="1" x14ac:dyDescent="0.25">
      <c r="B67" s="162" t="s">
        <v>92</v>
      </c>
      <c r="C67" s="55" t="s">
        <v>39</v>
      </c>
      <c r="D67" s="71">
        <v>2003</v>
      </c>
      <c r="E67" s="81">
        <v>14.632352941176471</v>
      </c>
      <c r="F67" s="81">
        <v>14.695896612149534</v>
      </c>
      <c r="G67" s="81">
        <v>14.490142132604358</v>
      </c>
      <c r="H67" s="81">
        <v>11.422725841989298</v>
      </c>
      <c r="I67" s="81">
        <v>13.992590481618695</v>
      </c>
      <c r="J67" s="81">
        <v>11.58497772119669</v>
      </c>
      <c r="K67" s="81">
        <v>12.082322195258541</v>
      </c>
      <c r="L67" s="81">
        <v>16.043517909783048</v>
      </c>
      <c r="M67" s="81">
        <v>15.872667398463228</v>
      </c>
      <c r="N67" s="81">
        <v>18.301557269684178</v>
      </c>
      <c r="O67" s="81">
        <v>19.214648135892347</v>
      </c>
      <c r="P67" s="81">
        <v>18.675778745966383</v>
      </c>
      <c r="Q67" s="81">
        <v>19.120654396728014</v>
      </c>
      <c r="R67" s="81">
        <v>18.630576702019216</v>
      </c>
      <c r="S67" s="81">
        <v>20.964270340077487</v>
      </c>
      <c r="T67" s="81">
        <v>14.307632224949787</v>
      </c>
      <c r="U67" s="81">
        <v>21.354581673306772</v>
      </c>
      <c r="V67" s="81">
        <v>25.653310104529613</v>
      </c>
      <c r="W67" s="81">
        <v>20.711601871022161</v>
      </c>
      <c r="X67" s="81">
        <v>12.897652805909686</v>
      </c>
      <c r="Y67" s="81">
        <v>14.063793813001721</v>
      </c>
      <c r="Z67" s="81">
        <v>13.76541585679486</v>
      </c>
      <c r="AA67" s="81">
        <v>17.936756458464341</v>
      </c>
      <c r="AB67" s="81">
        <v>18.30654748800141</v>
      </c>
      <c r="AC67" s="81">
        <v>18.365558317981005</v>
      </c>
      <c r="AD67" s="81">
        <v>16.065502075049164</v>
      </c>
      <c r="AF67" s="47"/>
      <c r="AG67" s="47"/>
      <c r="AI67" s="47">
        <f t="shared" si="2"/>
        <v>11.422725841989298</v>
      </c>
      <c r="AJ67" s="47">
        <f t="shared" si="3"/>
        <v>25.653310104529613</v>
      </c>
    </row>
    <row r="68" spans="2:36" hidden="1" x14ac:dyDescent="0.25">
      <c r="B68" s="162" t="s">
        <v>93</v>
      </c>
      <c r="C68" s="55" t="s">
        <v>39</v>
      </c>
      <c r="D68" s="71">
        <v>2003</v>
      </c>
      <c r="E68" s="81">
        <v>3.8812785388127851</v>
      </c>
      <c r="F68" s="81">
        <v>5.0989085948158257</v>
      </c>
      <c r="G68" s="81">
        <v>4.911194833153929</v>
      </c>
      <c r="H68" s="81">
        <v>4.9947052594422869</v>
      </c>
      <c r="I68" s="81">
        <v>3.8957549704459971</v>
      </c>
      <c r="J68" s="81">
        <v>3.5373929898239376</v>
      </c>
      <c r="K68" s="81">
        <v>3.1418366729220897</v>
      </c>
      <c r="L68" s="81">
        <v>5.7619202780493106</v>
      </c>
      <c r="M68" s="81">
        <v>5.220334956645682</v>
      </c>
      <c r="N68" s="81">
        <v>4.2428345745881293</v>
      </c>
      <c r="O68" s="81">
        <v>4.9450549450549453</v>
      </c>
      <c r="P68" s="81">
        <v>7.278013965680552</v>
      </c>
      <c r="Q68" s="81">
        <v>3.5087719298245612</v>
      </c>
      <c r="R68" s="81">
        <v>5.1186207948737508</v>
      </c>
      <c r="S68" s="81">
        <v>7.7049180327868854</v>
      </c>
      <c r="T68" s="81">
        <v>3.8336509359937225</v>
      </c>
      <c r="U68" s="81">
        <v>5.7171514543630888</v>
      </c>
      <c r="V68" s="81">
        <v>5.5158616747642188</v>
      </c>
      <c r="W68" s="81">
        <v>5.192099984570282</v>
      </c>
      <c r="X68" s="81">
        <v>5.8864106691193383</v>
      </c>
      <c r="Y68" s="81">
        <v>4.9629285397435625</v>
      </c>
      <c r="Z68" s="81">
        <v>4.3348347678722741</v>
      </c>
      <c r="AA68" s="81">
        <v>6.4810843270138117</v>
      </c>
      <c r="AB68" s="81">
        <v>4.6865229554056276</v>
      </c>
      <c r="AC68" s="81">
        <v>5.3665299520536074</v>
      </c>
      <c r="AD68" s="81">
        <v>5.260804305390292</v>
      </c>
      <c r="AF68" s="47"/>
      <c r="AG68" s="47"/>
      <c r="AI68" s="47">
        <f t="shared" si="2"/>
        <v>3.1418366729220897</v>
      </c>
      <c r="AJ68" s="47">
        <f t="shared" si="3"/>
        <v>7.7049180327868854</v>
      </c>
    </row>
    <row r="69" spans="2:36" hidden="1" x14ac:dyDescent="0.25">
      <c r="B69" s="161"/>
      <c r="C69" s="52"/>
      <c r="D69" s="53"/>
      <c r="E69" s="54"/>
      <c r="F69" s="54"/>
      <c r="G69" s="54"/>
      <c r="H69" s="54"/>
      <c r="I69" s="54"/>
      <c r="J69" s="54"/>
      <c r="K69" s="54"/>
      <c r="L69" s="54"/>
      <c r="M69" s="54"/>
      <c r="N69" s="54"/>
      <c r="O69" s="54"/>
      <c r="P69" s="54"/>
      <c r="Q69" s="54"/>
      <c r="R69" s="54"/>
      <c r="S69" s="54"/>
      <c r="T69" s="54"/>
      <c r="U69" s="54"/>
      <c r="V69" s="54"/>
      <c r="W69" s="54"/>
      <c r="X69" s="54"/>
      <c r="Y69" s="54"/>
      <c r="Z69" s="54"/>
      <c r="AA69" s="54"/>
      <c r="AB69" s="54"/>
      <c r="AC69" s="54"/>
      <c r="AD69" s="54"/>
      <c r="AF69" s="47"/>
      <c r="AG69" s="47"/>
      <c r="AI69" s="47">
        <f t="shared" si="2"/>
        <v>0</v>
      </c>
      <c r="AJ69" s="47">
        <f t="shared" si="3"/>
        <v>0</v>
      </c>
    </row>
    <row r="70" spans="2:36" hidden="1" x14ac:dyDescent="0.25">
      <c r="B70" s="162" t="s">
        <v>94</v>
      </c>
      <c r="C70" s="55" t="s">
        <v>39</v>
      </c>
      <c r="D70" s="71">
        <v>2003</v>
      </c>
      <c r="E70" s="82">
        <v>23.204115377549144</v>
      </c>
      <c r="F70" s="82">
        <v>23.234504779815076</v>
      </c>
      <c r="G70" s="82">
        <v>20.845796175174574</v>
      </c>
      <c r="H70" s="82">
        <v>23.872804375302692</v>
      </c>
      <c r="I70" s="82">
        <v>25.455081125444558</v>
      </c>
      <c r="J70" s="82">
        <v>24.127565982404693</v>
      </c>
      <c r="K70" s="82">
        <v>27.383779247098321</v>
      </c>
      <c r="L70" s="82">
        <v>24.320017612185953</v>
      </c>
      <c r="M70" s="82">
        <v>23.084642889336259</v>
      </c>
      <c r="N70" s="82">
        <v>29.265222288478103</v>
      </c>
      <c r="O70" s="82">
        <v>25.296581365261055</v>
      </c>
      <c r="P70" s="82">
        <v>31.793003475222243</v>
      </c>
      <c r="Q70" s="82">
        <v>38.018327328997316</v>
      </c>
      <c r="R70" s="82">
        <v>40.810458638285915</v>
      </c>
      <c r="S70" s="82">
        <v>40.801814268142685</v>
      </c>
      <c r="T70" s="82">
        <v>41.013355622134192</v>
      </c>
      <c r="U70" s="82">
        <v>38.922109585525469</v>
      </c>
      <c r="V70" s="82">
        <v>42.682743482575098</v>
      </c>
      <c r="W70" s="82">
        <v>43.548891546315886</v>
      </c>
      <c r="X70" s="82">
        <v>38.979272885654993</v>
      </c>
      <c r="Y70" s="81">
        <v>21.999469539688491</v>
      </c>
      <c r="Z70" s="81">
        <v>25.635112440093394</v>
      </c>
      <c r="AA70" s="81">
        <v>27.928666778887372</v>
      </c>
      <c r="AB70" s="81">
        <v>40.686522632981287</v>
      </c>
      <c r="AC70" s="81">
        <v>42.341665482161353</v>
      </c>
      <c r="AD70" s="82">
        <v>30.917568823472703</v>
      </c>
      <c r="AF70" s="47"/>
      <c r="AG70" s="47"/>
      <c r="AI70" s="47">
        <f t="shared" si="2"/>
        <v>20.845796175174574</v>
      </c>
      <c r="AJ70" s="47">
        <f t="shared" si="3"/>
        <v>43.548891546315886</v>
      </c>
    </row>
    <row r="71" spans="2:36" hidden="1" x14ac:dyDescent="0.25">
      <c r="B71" s="162" t="s">
        <v>95</v>
      </c>
      <c r="C71" s="55" t="s">
        <v>39</v>
      </c>
      <c r="D71" s="71">
        <v>2003</v>
      </c>
      <c r="E71" s="82">
        <v>54.734068829244201</v>
      </c>
      <c r="F71" s="82">
        <v>51.411488313768153</v>
      </c>
      <c r="G71" s="82">
        <v>49.043604122176042</v>
      </c>
      <c r="H71" s="82">
        <v>53.213619626034145</v>
      </c>
      <c r="I71" s="82">
        <v>53.001849188411754</v>
      </c>
      <c r="J71" s="82">
        <v>55.066958923852994</v>
      </c>
      <c r="K71" s="82">
        <v>59.113244157101633</v>
      </c>
      <c r="L71" s="82">
        <v>52.108260689082606</v>
      </c>
      <c r="M71" s="82">
        <v>59.075022582918322</v>
      </c>
      <c r="N71" s="82">
        <v>62.57345511267205</v>
      </c>
      <c r="O71" s="82">
        <v>62.002836769191902</v>
      </c>
      <c r="P71" s="82">
        <v>59.809138690367533</v>
      </c>
      <c r="Q71" s="82">
        <v>64.040872096477159</v>
      </c>
      <c r="R71" s="82">
        <v>59.796124117844741</v>
      </c>
      <c r="S71" s="82">
        <v>62.003538527240551</v>
      </c>
      <c r="T71" s="82">
        <v>57.77337841254333</v>
      </c>
      <c r="U71" s="82">
        <v>63.684878555356839</v>
      </c>
      <c r="V71" s="82">
        <v>55.282077233147788</v>
      </c>
      <c r="W71" s="82">
        <v>67.759831011159235</v>
      </c>
      <c r="X71" s="82">
        <v>60.163651504362839</v>
      </c>
      <c r="Y71" s="81">
        <v>50.257035444467135</v>
      </c>
      <c r="Z71" s="81">
        <v>55.170097093100345</v>
      </c>
      <c r="AA71" s="81">
        <v>60.223057323519548</v>
      </c>
      <c r="AB71" s="81">
        <v>59.02370403671987</v>
      </c>
      <c r="AC71" s="81">
        <v>65.775519082958695</v>
      </c>
      <c r="AD71" s="82">
        <v>56.73762209171835</v>
      </c>
      <c r="AF71" s="47"/>
      <c r="AG71" s="47"/>
      <c r="AI71" s="47">
        <f t="shared" si="2"/>
        <v>49.043604122176042</v>
      </c>
      <c r="AJ71" s="47">
        <f t="shared" si="3"/>
        <v>67.759831011159235</v>
      </c>
    </row>
    <row r="72" spans="2:36" hidden="1" x14ac:dyDescent="0.25">
      <c r="B72" s="162" t="s">
        <v>96</v>
      </c>
      <c r="C72" s="55" t="s">
        <v>39</v>
      </c>
      <c r="D72" s="71">
        <v>2003</v>
      </c>
      <c r="E72" s="82">
        <v>77.590722035166479</v>
      </c>
      <c r="F72" s="82">
        <v>76.963231757967904</v>
      </c>
      <c r="G72" s="82">
        <v>75.726808423455722</v>
      </c>
      <c r="H72" s="82">
        <v>77.602296022960232</v>
      </c>
      <c r="I72" s="82">
        <v>74.868279617261976</v>
      </c>
      <c r="J72" s="82">
        <v>77.241797326197087</v>
      </c>
      <c r="K72" s="82">
        <v>79.366351562528592</v>
      </c>
      <c r="L72" s="82">
        <v>73.857049759152048</v>
      </c>
      <c r="M72" s="82">
        <v>78.074021272849848</v>
      </c>
      <c r="N72" s="82">
        <v>74.409790209790202</v>
      </c>
      <c r="O72" s="82">
        <v>74.768176464289539</v>
      </c>
      <c r="P72" s="82">
        <v>72.006941802966907</v>
      </c>
      <c r="Q72" s="82">
        <v>73.313879972765292</v>
      </c>
      <c r="R72" s="82">
        <v>77.209449307823235</v>
      </c>
      <c r="S72" s="82">
        <v>75.036270432343557</v>
      </c>
      <c r="T72" s="82">
        <v>81.870790720878034</v>
      </c>
      <c r="U72" s="82">
        <v>76.708326570361947</v>
      </c>
      <c r="V72" s="82">
        <v>73.672642016314171</v>
      </c>
      <c r="W72" s="82">
        <v>76.057779429115257</v>
      </c>
      <c r="X72" s="82">
        <v>74.619884654653816</v>
      </c>
      <c r="Y72" s="81">
        <v>76.304356473658629</v>
      </c>
      <c r="Z72" s="81">
        <v>76.484415859778082</v>
      </c>
      <c r="AA72" s="81">
        <v>74.846633899956586</v>
      </c>
      <c r="AB72" s="81">
        <v>77.652519607037334</v>
      </c>
      <c r="AC72" s="81">
        <v>75.596421251145472</v>
      </c>
      <c r="AD72" s="82">
        <v>76.092231512169647</v>
      </c>
      <c r="AF72" s="47"/>
      <c r="AG72" s="47"/>
      <c r="AI72" s="47">
        <f t="shared" si="2"/>
        <v>72.006941802966907</v>
      </c>
      <c r="AJ72" s="47">
        <f t="shared" si="3"/>
        <v>81.870790720878034</v>
      </c>
    </row>
    <row r="73" spans="2:36" hidden="1" x14ac:dyDescent="0.25">
      <c r="B73" s="162" t="s">
        <v>97</v>
      </c>
      <c r="C73" s="55" t="s">
        <v>39</v>
      </c>
      <c r="D73" s="71">
        <v>2003</v>
      </c>
      <c r="E73" s="82">
        <v>85.367647058823522</v>
      </c>
      <c r="F73" s="82">
        <v>85.304103387850475</v>
      </c>
      <c r="G73" s="82">
        <v>85.509857867395638</v>
      </c>
      <c r="H73" s="82">
        <v>88.577274158010695</v>
      </c>
      <c r="I73" s="82">
        <v>86.007409518381309</v>
      </c>
      <c r="J73" s="82">
        <v>88.415022278803306</v>
      </c>
      <c r="K73" s="82">
        <v>87.917677804741459</v>
      </c>
      <c r="L73" s="82">
        <v>83.956482090216952</v>
      </c>
      <c r="M73" s="82">
        <v>84.127332601536779</v>
      </c>
      <c r="N73" s="82">
        <v>81.698442730315818</v>
      </c>
      <c r="O73" s="82">
        <v>80.785351864107653</v>
      </c>
      <c r="P73" s="82">
        <v>81.324221254033617</v>
      </c>
      <c r="Q73" s="82">
        <v>80.879345603271986</v>
      </c>
      <c r="R73" s="82">
        <v>81.369423297980774</v>
      </c>
      <c r="S73" s="82">
        <v>79.035729659922509</v>
      </c>
      <c r="T73" s="82">
        <v>85.692367775050215</v>
      </c>
      <c r="U73" s="82">
        <v>78.645418326693232</v>
      </c>
      <c r="V73" s="82">
        <v>74.346689895470391</v>
      </c>
      <c r="W73" s="82">
        <v>79.288398128977846</v>
      </c>
      <c r="X73" s="82">
        <v>87.102347194090314</v>
      </c>
      <c r="Y73" s="81">
        <v>85.936206186998277</v>
      </c>
      <c r="Z73" s="81">
        <v>86.23458414320514</v>
      </c>
      <c r="AA73" s="81">
        <v>82.063243541535655</v>
      </c>
      <c r="AB73" s="81">
        <v>81.693452511998586</v>
      </c>
      <c r="AC73" s="81">
        <v>81.634441682019002</v>
      </c>
      <c r="AD73" s="82">
        <v>83.934497924950833</v>
      </c>
      <c r="AF73" s="47"/>
      <c r="AG73" s="47"/>
      <c r="AI73" s="47">
        <f t="shared" si="2"/>
        <v>74.346689895470391</v>
      </c>
      <c r="AJ73" s="47">
        <f t="shared" si="3"/>
        <v>88.577274158010695</v>
      </c>
    </row>
    <row r="74" spans="2:36" hidden="1" x14ac:dyDescent="0.25">
      <c r="B74" s="162" t="s">
        <v>98</v>
      </c>
      <c r="C74" s="55" t="s">
        <v>39</v>
      </c>
      <c r="D74" s="71">
        <v>2003</v>
      </c>
      <c r="E74" s="82">
        <v>96.118721461187221</v>
      </c>
      <c r="F74" s="82">
        <v>94.901091405184175</v>
      </c>
      <c r="G74" s="82">
        <v>95.088805166846072</v>
      </c>
      <c r="H74" s="82">
        <v>95.005294740557716</v>
      </c>
      <c r="I74" s="82">
        <v>96.104245029554008</v>
      </c>
      <c r="J74" s="82">
        <v>96.462607010176058</v>
      </c>
      <c r="K74" s="82">
        <v>96.858163327077904</v>
      </c>
      <c r="L74" s="82">
        <v>94.238079721950683</v>
      </c>
      <c r="M74" s="82">
        <v>94.779665043354328</v>
      </c>
      <c r="N74" s="82">
        <v>95.75716542541187</v>
      </c>
      <c r="O74" s="82">
        <v>95.054945054945051</v>
      </c>
      <c r="P74" s="82">
        <v>92.721986034319443</v>
      </c>
      <c r="Q74" s="82">
        <v>96.491228070175438</v>
      </c>
      <c r="R74" s="82">
        <v>94.881379205126251</v>
      </c>
      <c r="S74" s="82">
        <v>92.295081967213108</v>
      </c>
      <c r="T74" s="82">
        <v>96.166349064006269</v>
      </c>
      <c r="U74" s="82">
        <v>94.282848545636909</v>
      </c>
      <c r="V74" s="82">
        <v>94.484138325235776</v>
      </c>
      <c r="W74" s="82">
        <v>94.807900015429709</v>
      </c>
      <c r="X74" s="82">
        <v>94.113589330880671</v>
      </c>
      <c r="Y74" s="81">
        <v>95.037071460256442</v>
      </c>
      <c r="Z74" s="81">
        <v>95.66516523212772</v>
      </c>
      <c r="AA74" s="81">
        <v>93.518915672986196</v>
      </c>
      <c r="AB74" s="81">
        <v>95.313477044594379</v>
      </c>
      <c r="AC74" s="81">
        <v>94.633470047946389</v>
      </c>
      <c r="AD74" s="82">
        <v>94.73919569460972</v>
      </c>
      <c r="AF74" s="47"/>
      <c r="AG74" s="47"/>
      <c r="AI74" s="47">
        <f t="shared" si="2"/>
        <v>92.295081967213108</v>
      </c>
      <c r="AJ74" s="47">
        <f t="shared" si="3"/>
        <v>96.858163327077904</v>
      </c>
    </row>
    <row r="75" spans="2:36" hidden="1" x14ac:dyDescent="0.25">
      <c r="B75" s="168"/>
      <c r="C75" s="84"/>
      <c r="D75" s="84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F75" s="47"/>
      <c r="AG75" s="47"/>
      <c r="AI75" s="47">
        <f t="shared" si="2"/>
        <v>0</v>
      </c>
      <c r="AJ75" s="47">
        <f t="shared" si="3"/>
        <v>0</v>
      </c>
    </row>
    <row r="76" spans="2:36" hidden="1" x14ac:dyDescent="0.25">
      <c r="B76" s="168"/>
      <c r="C76" s="84"/>
      <c r="D76" s="84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F76" s="47"/>
      <c r="AG76" s="47"/>
      <c r="AI76" s="47">
        <f t="shared" si="2"/>
        <v>0</v>
      </c>
      <c r="AJ76" s="47">
        <f t="shared" si="3"/>
        <v>0</v>
      </c>
    </row>
    <row r="77" spans="2:36" ht="15.75" hidden="1" thickBot="1" x14ac:dyDescent="0.3">
      <c r="B77" s="168"/>
      <c r="C77" s="84"/>
      <c r="D77" s="84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F77" s="47"/>
      <c r="AG77" s="47"/>
      <c r="AI77" s="47">
        <f t="shared" si="2"/>
        <v>0</v>
      </c>
      <c r="AJ77" s="47">
        <f t="shared" si="3"/>
        <v>0</v>
      </c>
    </row>
    <row r="78" spans="2:36" hidden="1" x14ac:dyDescent="0.25">
      <c r="B78" s="167" t="s">
        <v>63</v>
      </c>
      <c r="C78" s="64"/>
      <c r="D78" s="62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F78" s="47"/>
      <c r="AG78" s="47"/>
      <c r="AI78" s="47">
        <f t="shared" si="2"/>
        <v>0</v>
      </c>
      <c r="AJ78" s="47">
        <f t="shared" si="3"/>
        <v>0</v>
      </c>
    </row>
    <row r="79" spans="2:36" ht="25.5" hidden="1" x14ac:dyDescent="0.25">
      <c r="B79" s="162" t="s">
        <v>135</v>
      </c>
      <c r="C79" s="55" t="s">
        <v>39</v>
      </c>
      <c r="D79" s="56">
        <v>2014</v>
      </c>
      <c r="E79" s="85">
        <v>43.859649122807014</v>
      </c>
      <c r="F79" s="85">
        <v>43.859649122807014</v>
      </c>
      <c r="G79" s="85">
        <v>40.31093836757357</v>
      </c>
      <c r="H79" s="85">
        <v>42.424242424242422</v>
      </c>
      <c r="I79" s="85">
        <v>35.862068965517238</v>
      </c>
      <c r="J79" s="85">
        <v>41.441441441441441</v>
      </c>
      <c r="K79" s="85">
        <v>34.070351758793969</v>
      </c>
      <c r="L79" s="85">
        <v>39.404352806414664</v>
      </c>
      <c r="M79" s="85">
        <v>37.918871252204582</v>
      </c>
      <c r="N79" s="85">
        <v>40.662650602409641</v>
      </c>
      <c r="O79" s="85">
        <v>37.634408602150536</v>
      </c>
      <c r="P79" s="85">
        <v>47.12328767123288</v>
      </c>
      <c r="Q79" s="85">
        <v>42.514970059880241</v>
      </c>
      <c r="R79" s="85">
        <v>32.114882506527415</v>
      </c>
      <c r="S79" s="85">
        <v>26.315789473684209</v>
      </c>
      <c r="T79" s="85">
        <v>25.589225589225588</v>
      </c>
      <c r="U79" s="85">
        <v>42</v>
      </c>
      <c r="V79" s="85">
        <v>30.158730158730158</v>
      </c>
      <c r="W79" s="85">
        <v>29.816513761467888</v>
      </c>
      <c r="X79" s="85">
        <v>25.925925925925924</v>
      </c>
      <c r="Y79" s="85">
        <v>41.345051585785257</v>
      </c>
      <c r="Z79" s="85">
        <v>37.002237136465325</v>
      </c>
      <c r="AA79" s="85">
        <v>41.046425939572586</v>
      </c>
      <c r="AB79" s="85">
        <v>31.37715179968701</v>
      </c>
      <c r="AC79" s="85">
        <v>31.37715179968701</v>
      </c>
      <c r="AD79" s="85">
        <v>38.293041271537334</v>
      </c>
      <c r="AE79" s="86"/>
      <c r="AF79" s="87"/>
      <c r="AG79" s="47"/>
      <c r="AI79" s="47">
        <f t="shared" si="2"/>
        <v>25.589225589225588</v>
      </c>
      <c r="AJ79" s="47">
        <f t="shared" si="3"/>
        <v>47.12328767123288</v>
      </c>
    </row>
    <row r="80" spans="2:36" ht="25.5" hidden="1" x14ac:dyDescent="0.25">
      <c r="B80" s="162" t="s">
        <v>136</v>
      </c>
      <c r="C80" s="55" t="s">
        <v>39</v>
      </c>
      <c r="D80" s="56">
        <v>2014</v>
      </c>
      <c r="E80" s="85">
        <v>37.209302325581397</v>
      </c>
      <c r="F80" s="85">
        <v>37.209302325581397</v>
      </c>
      <c r="G80" s="85">
        <v>60.728744939271252</v>
      </c>
      <c r="H80" s="85">
        <v>40</v>
      </c>
      <c r="I80" s="85">
        <v>21.428571428571427</v>
      </c>
      <c r="J80" s="85">
        <v>33.333333333333329</v>
      </c>
      <c r="K80" s="85">
        <v>39.393939393939391</v>
      </c>
      <c r="L80" s="85">
        <v>46.478873239436616</v>
      </c>
      <c r="M80" s="85">
        <v>52.631578947368418</v>
      </c>
      <c r="N80" s="85">
        <v>63.157894736842103</v>
      </c>
      <c r="O80" s="85">
        <v>50</v>
      </c>
      <c r="P80" s="85">
        <v>61.29032258064516</v>
      </c>
      <c r="Q80" s="85">
        <v>52.631578947368418</v>
      </c>
      <c r="R80" s="85">
        <v>28.571428571428569</v>
      </c>
      <c r="S80" s="85">
        <v>33.333333333333329</v>
      </c>
      <c r="T80" s="85">
        <v>16.666666666666664</v>
      </c>
      <c r="U80" s="85">
        <v>25</v>
      </c>
      <c r="V80" s="85">
        <v>33.333333333333329</v>
      </c>
      <c r="W80" s="85">
        <v>38.461538461538467</v>
      </c>
      <c r="X80" s="85">
        <v>40</v>
      </c>
      <c r="Y80" s="85">
        <v>56.666666666666664</v>
      </c>
      <c r="Z80" s="85">
        <v>40.490797546012267</v>
      </c>
      <c r="AA80" s="85">
        <v>57.534246575342465</v>
      </c>
      <c r="AB80" s="85">
        <v>34.210526315789473</v>
      </c>
      <c r="AC80" s="85">
        <v>34.210526315789473</v>
      </c>
      <c r="AD80" s="85">
        <v>49.654218533886585</v>
      </c>
      <c r="AE80" s="86"/>
      <c r="AF80" s="87"/>
      <c r="AG80" s="47"/>
      <c r="AI80" s="47">
        <f t="shared" si="2"/>
        <v>16.666666666666664</v>
      </c>
      <c r="AJ80" s="47">
        <f t="shared" si="3"/>
        <v>63.157894736842103</v>
      </c>
    </row>
    <row r="81" spans="2:36" ht="25.5" hidden="1" x14ac:dyDescent="0.25">
      <c r="B81" s="162" t="s">
        <v>137</v>
      </c>
      <c r="C81" s="55" t="s">
        <v>39</v>
      </c>
      <c r="D81" s="56">
        <v>2014</v>
      </c>
      <c r="E81" s="85">
        <v>51.079136690647488</v>
      </c>
      <c r="F81" s="85">
        <v>51.079136690647488</v>
      </c>
      <c r="G81" s="85">
        <v>45.569620253164558</v>
      </c>
      <c r="H81" s="85">
        <v>45.283018867924532</v>
      </c>
      <c r="I81" s="85">
        <v>38.636363636363633</v>
      </c>
      <c r="J81" s="85">
        <v>52.941176470588239</v>
      </c>
      <c r="K81" s="85">
        <v>38.924050632911396</v>
      </c>
      <c r="L81" s="85">
        <v>40.31413612565445</v>
      </c>
      <c r="M81" s="85">
        <v>39.090909090909093</v>
      </c>
      <c r="N81" s="85">
        <v>44.444444444444443</v>
      </c>
      <c r="O81" s="85">
        <v>38.888888888888893</v>
      </c>
      <c r="P81" s="85">
        <v>53.061224489795919</v>
      </c>
      <c r="Q81" s="85">
        <v>47.169811320754718</v>
      </c>
      <c r="R81" s="85">
        <v>45.744680851063826</v>
      </c>
      <c r="S81" s="85">
        <v>40</v>
      </c>
      <c r="T81" s="85">
        <v>36.363636363636367</v>
      </c>
      <c r="U81" s="85">
        <v>60</v>
      </c>
      <c r="V81" s="85">
        <v>33.333333333333329</v>
      </c>
      <c r="W81" s="85">
        <v>39.583333333333329</v>
      </c>
      <c r="X81" s="85">
        <v>26.666666666666668</v>
      </c>
      <c r="Y81" s="85">
        <v>47.144340602284529</v>
      </c>
      <c r="Z81" s="85">
        <v>40.991535671100365</v>
      </c>
      <c r="AA81" s="85">
        <v>46.153846153846153</v>
      </c>
      <c r="AB81" s="85">
        <v>42.809364548494983</v>
      </c>
      <c r="AC81" s="85">
        <v>42.809364548494983</v>
      </c>
      <c r="AD81" s="85">
        <v>44.375772558714459</v>
      </c>
      <c r="AE81" s="86"/>
      <c r="AF81" s="87"/>
      <c r="AG81" s="47"/>
      <c r="AI81" s="47">
        <f t="shared" si="2"/>
        <v>26.666666666666668</v>
      </c>
      <c r="AJ81" s="47">
        <f t="shared" si="3"/>
        <v>60</v>
      </c>
    </row>
    <row r="82" spans="2:36" hidden="1" x14ac:dyDescent="0.25">
      <c r="B82" s="162" t="s">
        <v>138</v>
      </c>
      <c r="C82" s="55" t="s">
        <v>39</v>
      </c>
      <c r="D82" s="56">
        <v>2014</v>
      </c>
      <c r="E82" s="85">
        <v>64.473684210526315</v>
      </c>
      <c r="F82" s="85">
        <v>64.473684210526315</v>
      </c>
      <c r="G82" s="85">
        <v>62.037037037037038</v>
      </c>
      <c r="H82" s="85">
        <v>65.517241379310349</v>
      </c>
      <c r="I82" s="85">
        <v>46.153846153846153</v>
      </c>
      <c r="J82" s="85">
        <v>87.5</v>
      </c>
      <c r="K82" s="85">
        <v>70.422535211267601</v>
      </c>
      <c r="L82" s="85">
        <v>62.068965517241381</v>
      </c>
      <c r="M82" s="85">
        <v>67.272727272727266</v>
      </c>
      <c r="N82" s="85">
        <v>52.941176470588239</v>
      </c>
      <c r="O82" s="85">
        <v>66.666666666666657</v>
      </c>
      <c r="P82" s="85">
        <v>62.68656716417911</v>
      </c>
      <c r="Q82" s="85">
        <v>33.333333333333329</v>
      </c>
      <c r="R82" s="85">
        <v>72</v>
      </c>
      <c r="S82" s="85">
        <v>66.666666666666657</v>
      </c>
      <c r="T82" s="85">
        <v>59.574468085106382</v>
      </c>
      <c r="U82" s="85">
        <v>62.5</v>
      </c>
      <c r="V82" s="85">
        <v>68.181818181818173</v>
      </c>
      <c r="W82" s="85">
        <v>79.452054794520549</v>
      </c>
      <c r="X82" s="85">
        <v>65.217391304347828</v>
      </c>
      <c r="Y82" s="85">
        <v>63.380281690140848</v>
      </c>
      <c r="Z82" s="85">
        <v>68.965517241379317</v>
      </c>
      <c r="AA82" s="85">
        <v>63.576158940397356</v>
      </c>
      <c r="AB82" s="85">
        <v>68.029739776951672</v>
      </c>
      <c r="AC82" s="85">
        <v>68.029739776951672</v>
      </c>
      <c r="AD82" s="85">
        <v>66.171003717472118</v>
      </c>
      <c r="AE82" s="86"/>
      <c r="AF82" s="87"/>
      <c r="AG82" s="47"/>
      <c r="AI82" s="47">
        <f t="shared" si="2"/>
        <v>33.333333333333329</v>
      </c>
      <c r="AJ82" s="47">
        <f t="shared" si="3"/>
        <v>87.5</v>
      </c>
    </row>
    <row r="83" spans="2:36" hidden="1" x14ac:dyDescent="0.25">
      <c r="B83" s="162" t="s">
        <v>139</v>
      </c>
      <c r="C83" s="55" t="s">
        <v>39</v>
      </c>
      <c r="D83" s="56">
        <v>2014</v>
      </c>
      <c r="E83" s="85">
        <v>15.566037735849056</v>
      </c>
      <c r="F83" s="85">
        <v>15.566037735849056</v>
      </c>
      <c r="G83" s="85">
        <v>9.6982758620689662</v>
      </c>
      <c r="H83" s="85">
        <v>2.8571428571428572</v>
      </c>
      <c r="I83" s="85">
        <v>13.829787234042554</v>
      </c>
      <c r="J83" s="85">
        <v>5.1724137931034484</v>
      </c>
      <c r="K83" s="85">
        <v>12.585034013605442</v>
      </c>
      <c r="L83" s="85">
        <v>11.574074074074074</v>
      </c>
      <c r="M83" s="85">
        <v>1.2738853503184715</v>
      </c>
      <c r="N83" s="85">
        <v>3.8461538461538463</v>
      </c>
      <c r="O83" s="85">
        <v>0</v>
      </c>
      <c r="P83" s="85">
        <v>4.5751633986928102</v>
      </c>
      <c r="Q83" s="85">
        <v>3.225806451612903</v>
      </c>
      <c r="R83" s="85">
        <v>8.0684596577017107</v>
      </c>
      <c r="S83" s="85">
        <v>4.5454545454545459</v>
      </c>
      <c r="T83" s="85">
        <v>7.4829931972789119</v>
      </c>
      <c r="U83" s="85">
        <v>0.97087378640776689</v>
      </c>
      <c r="V83" s="85">
        <v>7.9710144927536222</v>
      </c>
      <c r="W83" s="85">
        <v>6.666666666666667</v>
      </c>
      <c r="X83" s="85">
        <v>1.4778325123152709</v>
      </c>
      <c r="Y83" s="85">
        <v>10.723860589812332</v>
      </c>
      <c r="Z83" s="85">
        <v>11.782477341389729</v>
      </c>
      <c r="AA83" s="85">
        <v>3.6111111111111107</v>
      </c>
      <c r="AB83" s="85">
        <v>5.8987200890372842</v>
      </c>
      <c r="AC83" s="85">
        <v>5.8987200890372842</v>
      </c>
      <c r="AD83" s="85">
        <v>7.3885350318471339</v>
      </c>
      <c r="AE83" s="86"/>
      <c r="AF83" s="87"/>
      <c r="AG83" s="47"/>
      <c r="AI83" s="47">
        <f t="shared" si="2"/>
        <v>0</v>
      </c>
      <c r="AJ83" s="47">
        <f t="shared" si="3"/>
        <v>15.566037735849056</v>
      </c>
    </row>
    <row r="84" spans="2:36" hidden="1" x14ac:dyDescent="0.25">
      <c r="B84" s="162" t="s">
        <v>140</v>
      </c>
      <c r="C84" s="55" t="s">
        <v>39</v>
      </c>
      <c r="D84" s="56">
        <v>2014</v>
      </c>
      <c r="E84" s="85">
        <v>64.470284237726091</v>
      </c>
      <c r="F84" s="85">
        <v>64.470284237726091</v>
      </c>
      <c r="G84" s="85">
        <v>66.721044045677004</v>
      </c>
      <c r="H84" s="85">
        <v>66.592427616926514</v>
      </c>
      <c r="I84" s="85">
        <v>43.448275862068961</v>
      </c>
      <c r="J84" s="85">
        <v>69.314079422382662</v>
      </c>
      <c r="K84" s="85">
        <v>59.216809933142315</v>
      </c>
      <c r="L84" s="85">
        <v>67.9649464459591</v>
      </c>
      <c r="M84" s="85">
        <v>61.081081081081081</v>
      </c>
      <c r="N84" s="85">
        <v>60.24096385542169</v>
      </c>
      <c r="O84" s="85">
        <v>65.925925925925924</v>
      </c>
      <c r="P84" s="85">
        <v>62.028985507246382</v>
      </c>
      <c r="Q84" s="85">
        <v>52.857142857142861</v>
      </c>
      <c r="R84" s="85">
        <v>51.43638850889193</v>
      </c>
      <c r="S84" s="85">
        <v>43.75</v>
      </c>
      <c r="T84" s="85">
        <v>55.601659751037346</v>
      </c>
      <c r="U84" s="85">
        <v>54.761904761904766</v>
      </c>
      <c r="V84" s="85">
        <v>64.25339366515837</v>
      </c>
      <c r="W84" s="85">
        <v>58.366533864541836</v>
      </c>
      <c r="X84" s="85">
        <v>58.050847457627121</v>
      </c>
      <c r="Y84" s="85">
        <v>66.133246244284777</v>
      </c>
      <c r="Z84" s="85">
        <v>61.946232487694054</v>
      </c>
      <c r="AA84" s="85">
        <v>61.741547012505791</v>
      </c>
      <c r="AB84" s="85">
        <v>55.537459283387626</v>
      </c>
      <c r="AC84" s="85">
        <v>55.537459283387626</v>
      </c>
      <c r="AD84" s="85">
        <v>61.620469083155648</v>
      </c>
      <c r="AE84" s="86"/>
      <c r="AF84" s="87"/>
      <c r="AG84" s="47"/>
      <c r="AI84" s="47">
        <f t="shared" si="2"/>
        <v>43.448275862068961</v>
      </c>
      <c r="AJ84" s="47">
        <f t="shared" si="3"/>
        <v>69.314079422382662</v>
      </c>
    </row>
    <row r="85" spans="2:36" hidden="1" x14ac:dyDescent="0.25">
      <c r="B85" s="162" t="s">
        <v>141</v>
      </c>
      <c r="C85" s="55" t="s">
        <v>39</v>
      </c>
      <c r="D85" s="56">
        <v>2014</v>
      </c>
      <c r="E85" s="85">
        <v>61.776061776061773</v>
      </c>
      <c r="F85" s="85">
        <v>61.776061776061773</v>
      </c>
      <c r="G85" s="85">
        <v>69.360902255639104</v>
      </c>
      <c r="H85" s="85">
        <v>68.444444444444443</v>
      </c>
      <c r="I85" s="85">
        <v>53.086419753086425</v>
      </c>
      <c r="J85" s="85">
        <v>84.745762711864401</v>
      </c>
      <c r="K85" s="85">
        <v>58.149779735682813</v>
      </c>
      <c r="L85" s="85">
        <v>74.034334763948493</v>
      </c>
      <c r="M85" s="85">
        <v>68.664850136239792</v>
      </c>
      <c r="N85" s="85">
        <v>70.940170940170944</v>
      </c>
      <c r="O85" s="85">
        <v>86.79245283018868</v>
      </c>
      <c r="P85" s="85">
        <v>64.321608040200999</v>
      </c>
      <c r="Q85" s="85">
        <v>59</v>
      </c>
      <c r="R85" s="85">
        <v>47.791164658634536</v>
      </c>
      <c r="S85" s="85">
        <v>50</v>
      </c>
      <c r="T85" s="85">
        <v>71.555555555555543</v>
      </c>
      <c r="U85" s="85">
        <v>70</v>
      </c>
      <c r="V85" s="85">
        <v>67.368421052631575</v>
      </c>
      <c r="W85" s="85">
        <v>68.35443037974683</v>
      </c>
      <c r="X85" s="85">
        <v>61.29032258064516</v>
      </c>
      <c r="Y85" s="85">
        <v>67.224409448818903</v>
      </c>
      <c r="Z85" s="85">
        <v>67.202859696157276</v>
      </c>
      <c r="AA85" s="85">
        <v>68.128342245989302</v>
      </c>
      <c r="AB85" s="85">
        <v>61.814345991561183</v>
      </c>
      <c r="AC85" s="85">
        <v>61.814345991561183</v>
      </c>
      <c r="AD85" s="85">
        <v>66.15231458437033</v>
      </c>
      <c r="AE85" s="86"/>
      <c r="AF85" s="87"/>
      <c r="AG85" s="47"/>
      <c r="AI85" s="47">
        <f t="shared" si="2"/>
        <v>47.791164658634536</v>
      </c>
      <c r="AJ85" s="47">
        <f t="shared" si="3"/>
        <v>86.79245283018868</v>
      </c>
    </row>
    <row r="86" spans="2:36" hidden="1" x14ac:dyDescent="0.25">
      <c r="B86" s="162" t="s">
        <v>142</v>
      </c>
      <c r="C86" s="55" t="s">
        <v>39</v>
      </c>
      <c r="D86" s="56">
        <v>2014</v>
      </c>
      <c r="E86" s="85">
        <v>75.78125</v>
      </c>
      <c r="F86" s="85">
        <v>75.78125</v>
      </c>
      <c r="G86" s="85">
        <v>84.221748400852874</v>
      </c>
      <c r="H86" s="85">
        <v>67.64705882352942</v>
      </c>
      <c r="I86" s="85">
        <v>70.967741935483872</v>
      </c>
      <c r="J86" s="85">
        <v>79.166666666666657</v>
      </c>
      <c r="K86" s="85">
        <v>80</v>
      </c>
      <c r="L86" s="85">
        <v>72.727272727272734</v>
      </c>
      <c r="M86" s="85">
        <v>79.310344827586206</v>
      </c>
      <c r="N86" s="85">
        <v>78.260869565217391</v>
      </c>
      <c r="O86" s="85">
        <v>81.25</v>
      </c>
      <c r="P86" s="85">
        <v>76.08695652173914</v>
      </c>
      <c r="Q86" s="85">
        <v>78.571428571428569</v>
      </c>
      <c r="R86" s="85">
        <v>86.065573770491795</v>
      </c>
      <c r="S86" s="85">
        <v>100</v>
      </c>
      <c r="T86" s="85">
        <v>84</v>
      </c>
      <c r="U86" s="85">
        <v>66.666666666666657</v>
      </c>
      <c r="V86" s="85">
        <v>75</v>
      </c>
      <c r="W86" s="85">
        <v>71.794871794871796</v>
      </c>
      <c r="X86" s="85">
        <v>88.461538461538453</v>
      </c>
      <c r="Y86" s="85">
        <v>81.616481774960377</v>
      </c>
      <c r="Z86" s="85">
        <v>76.140350877192986</v>
      </c>
      <c r="AA86" s="85">
        <v>76.849642004773273</v>
      </c>
      <c r="AB86" s="85">
        <v>82.656826568265686</v>
      </c>
      <c r="AC86" s="85">
        <v>82.656826568265686</v>
      </c>
      <c r="AD86" s="85">
        <v>79.576587795765874</v>
      </c>
      <c r="AE86" s="86"/>
      <c r="AF86" s="87"/>
      <c r="AG86" s="47"/>
      <c r="AI86" s="47">
        <f t="shared" si="2"/>
        <v>66.666666666666657</v>
      </c>
      <c r="AJ86" s="47">
        <f t="shared" si="3"/>
        <v>100</v>
      </c>
    </row>
    <row r="87" spans="2:36" hidden="1" x14ac:dyDescent="0.25">
      <c r="B87" s="162" t="s">
        <v>143</v>
      </c>
      <c r="C87" s="55" t="s">
        <v>39</v>
      </c>
      <c r="D87" s="56">
        <v>2014</v>
      </c>
      <c r="E87" s="85">
        <v>71.374045801526719</v>
      </c>
      <c r="F87" s="85">
        <v>71.374045801526719</v>
      </c>
      <c r="G87" s="85">
        <v>81.154299175500583</v>
      </c>
      <c r="H87" s="85">
        <v>78.021978021978029</v>
      </c>
      <c r="I87" s="85">
        <v>47.619047619047613</v>
      </c>
      <c r="J87" s="85">
        <v>80.246913580246911</v>
      </c>
      <c r="K87" s="85">
        <v>75.877192982456137</v>
      </c>
      <c r="L87" s="85">
        <v>83.445945945945937</v>
      </c>
      <c r="M87" s="85">
        <v>78.94736842105263</v>
      </c>
      <c r="N87" s="85">
        <v>74</v>
      </c>
      <c r="O87" s="85">
        <v>85.714285714285708</v>
      </c>
      <c r="P87" s="85">
        <v>85.303514376996802</v>
      </c>
      <c r="Q87" s="85">
        <v>78.048780487804876</v>
      </c>
      <c r="R87" s="85">
        <v>54.954954954954957</v>
      </c>
      <c r="S87" s="85">
        <v>83.333333333333343</v>
      </c>
      <c r="T87" s="85">
        <v>60.24096385542169</v>
      </c>
      <c r="U87" s="85">
        <v>66.666666666666657</v>
      </c>
      <c r="V87" s="85">
        <v>70.833333333333343</v>
      </c>
      <c r="W87" s="85">
        <v>63.291139240506332</v>
      </c>
      <c r="X87" s="85">
        <v>62.5</v>
      </c>
      <c r="Y87" s="85">
        <v>78.785357737104817</v>
      </c>
      <c r="Z87" s="85">
        <v>77.095808383233532</v>
      </c>
      <c r="AA87" s="85">
        <v>82.674199623352166</v>
      </c>
      <c r="AB87" s="85">
        <v>62.597402597402599</v>
      </c>
      <c r="AC87" s="85">
        <v>62.597402597402599</v>
      </c>
      <c r="AD87" s="85">
        <v>76.884422110552762</v>
      </c>
      <c r="AE87" s="86"/>
      <c r="AF87" s="87"/>
      <c r="AG87" s="47"/>
      <c r="AI87" s="47">
        <f t="shared" si="2"/>
        <v>47.619047619047613</v>
      </c>
      <c r="AJ87" s="47">
        <f t="shared" si="3"/>
        <v>85.714285714285708</v>
      </c>
    </row>
    <row r="88" spans="2:36" hidden="1" x14ac:dyDescent="0.25">
      <c r="B88" s="162" t="s">
        <v>144</v>
      </c>
      <c r="C88" s="55" t="s">
        <v>39</v>
      </c>
      <c r="D88" s="56">
        <v>2014</v>
      </c>
      <c r="E88" s="85">
        <v>58.82352941176471</v>
      </c>
      <c r="F88" s="85">
        <v>58.82352941176471</v>
      </c>
      <c r="G88" s="85">
        <v>54.300385109114245</v>
      </c>
      <c r="H88" s="85">
        <v>54.216867469879517</v>
      </c>
      <c r="I88" s="85">
        <v>74.380165289256198</v>
      </c>
      <c r="J88" s="85">
        <v>40.789473684210527</v>
      </c>
      <c r="K88" s="85">
        <v>57.099697885196377</v>
      </c>
      <c r="L88" s="85">
        <v>62.842892768079807</v>
      </c>
      <c r="M88" s="85">
        <v>56.852791878172596</v>
      </c>
      <c r="N88" s="85">
        <v>73.770491803278688</v>
      </c>
      <c r="O88" s="85">
        <v>46.666666666666664</v>
      </c>
      <c r="P88" s="85">
        <v>67.167381974248926</v>
      </c>
      <c r="Q88" s="85">
        <v>69.014084507042256</v>
      </c>
      <c r="R88" s="85">
        <v>75.708502024291505</v>
      </c>
      <c r="S88" s="85">
        <v>84.615384615384613</v>
      </c>
      <c r="T88" s="85">
        <v>65.789473684210535</v>
      </c>
      <c r="U88" s="85">
        <v>61.53846153846154</v>
      </c>
      <c r="V88" s="85">
        <v>87.878787878787875</v>
      </c>
      <c r="W88" s="85">
        <v>72.340425531914903</v>
      </c>
      <c r="X88" s="85">
        <v>64.615384615384613</v>
      </c>
      <c r="Y88" s="85">
        <v>55.32676812891674</v>
      </c>
      <c r="Z88" s="85">
        <v>60.495156081808396</v>
      </c>
      <c r="AA88" s="85">
        <v>64.190981432360743</v>
      </c>
      <c r="AB88" s="85">
        <v>72.34299516908213</v>
      </c>
      <c r="AC88" s="85">
        <v>72.34299516908213</v>
      </c>
      <c r="AD88" s="85">
        <v>62.375964718853361</v>
      </c>
      <c r="AE88" s="86"/>
      <c r="AF88" s="87"/>
      <c r="AG88" s="47"/>
      <c r="AI88" s="47">
        <f t="shared" ref="AI88:AI151" si="4">MIN(E88:AD88)</f>
        <v>40.789473684210527</v>
      </c>
      <c r="AJ88" s="47">
        <f t="shared" ref="AJ88:AJ151" si="5">MAX(E88:AD88)</f>
        <v>87.878787878787875</v>
      </c>
    </row>
    <row r="89" spans="2:36" ht="25.5" hidden="1" x14ac:dyDescent="0.25">
      <c r="B89" s="162" t="s">
        <v>145</v>
      </c>
      <c r="C89" s="55" t="s">
        <v>39</v>
      </c>
      <c r="D89" s="56">
        <v>2014</v>
      </c>
      <c r="E89" s="85">
        <v>51.298701298701296</v>
      </c>
      <c r="F89" s="85">
        <v>51.298701298701296</v>
      </c>
      <c r="G89" s="85">
        <v>48.693586698337292</v>
      </c>
      <c r="H89" s="85">
        <v>55.405405405405403</v>
      </c>
      <c r="I89" s="85">
        <v>40.816326530612244</v>
      </c>
      <c r="J89" s="85">
        <v>41.379310344827587</v>
      </c>
      <c r="K89" s="85">
        <v>43.51464435146444</v>
      </c>
      <c r="L89" s="85">
        <v>47.029702970297024</v>
      </c>
      <c r="M89" s="85">
        <v>47.297297297297298</v>
      </c>
      <c r="N89" s="85">
        <v>48.387096774193552</v>
      </c>
      <c r="O89" s="85">
        <v>63.829787234042556</v>
      </c>
      <c r="P89" s="85">
        <v>68.983957219251337</v>
      </c>
      <c r="Q89" s="85">
        <v>33.333333333333329</v>
      </c>
      <c r="R89" s="85">
        <v>41.621621621621621</v>
      </c>
      <c r="S89" s="85">
        <v>42.857142857142854</v>
      </c>
      <c r="T89" s="85">
        <v>46.067415730337082</v>
      </c>
      <c r="U89" s="85">
        <v>35.714285714285715</v>
      </c>
      <c r="V89" s="85">
        <v>54.901960784313729</v>
      </c>
      <c r="W89" s="85">
        <v>24.806201550387598</v>
      </c>
      <c r="X89" s="85">
        <v>29.629629629629626</v>
      </c>
      <c r="Y89" s="85">
        <v>50.077041602465336</v>
      </c>
      <c r="Z89" s="85">
        <v>44.508670520231213</v>
      </c>
      <c r="AA89" s="85">
        <v>62.166666666666671</v>
      </c>
      <c r="AB89" s="85">
        <v>37.876106194690266</v>
      </c>
      <c r="AC89" s="85">
        <v>37.876106194690266</v>
      </c>
      <c r="AD89" s="85">
        <v>48.992713244749247</v>
      </c>
      <c r="AE89" s="86"/>
      <c r="AF89" s="87"/>
      <c r="AG89" s="47"/>
      <c r="AI89" s="47">
        <f t="shared" si="4"/>
        <v>24.806201550387598</v>
      </c>
      <c r="AJ89" s="47">
        <f t="shared" si="5"/>
        <v>68.983957219251337</v>
      </c>
    </row>
    <row r="90" spans="2:36" hidden="1" x14ac:dyDescent="0.25">
      <c r="B90" s="162" t="s">
        <v>146</v>
      </c>
      <c r="C90" s="55" t="s">
        <v>39</v>
      </c>
      <c r="D90" s="56">
        <v>2014</v>
      </c>
      <c r="E90" s="85">
        <v>63.116883116883116</v>
      </c>
      <c r="F90" s="85">
        <v>63.116883116883116</v>
      </c>
      <c r="G90" s="85">
        <v>74.800796812748999</v>
      </c>
      <c r="H90" s="85">
        <v>60.645161290322577</v>
      </c>
      <c r="I90" s="85">
        <v>61.463414634146339</v>
      </c>
      <c r="J90" s="85">
        <v>40.310077519379846</v>
      </c>
      <c r="K90" s="85">
        <v>67.096774193548399</v>
      </c>
      <c r="L90" s="85">
        <v>69.951534733441036</v>
      </c>
      <c r="M90" s="85">
        <v>54.38066465256798</v>
      </c>
      <c r="N90" s="85">
        <v>55.555555555555557</v>
      </c>
      <c r="O90" s="85">
        <v>54.166666666666664</v>
      </c>
      <c r="P90" s="85">
        <v>65.229110512129381</v>
      </c>
      <c r="Q90" s="85">
        <v>53.333333333333336</v>
      </c>
      <c r="R90" s="85">
        <v>62.011173184357538</v>
      </c>
      <c r="S90" s="85">
        <v>73.333333333333329</v>
      </c>
      <c r="T90" s="85">
        <v>53.94736842105263</v>
      </c>
      <c r="U90" s="85">
        <v>63.157894736842103</v>
      </c>
      <c r="V90" s="85">
        <v>56.521739130434781</v>
      </c>
      <c r="W90" s="85">
        <v>67.153284671532845</v>
      </c>
      <c r="X90" s="85">
        <v>70.634920634920633</v>
      </c>
      <c r="Y90" s="85">
        <v>70.466321243523311</v>
      </c>
      <c r="Z90" s="85">
        <v>65.091678420310302</v>
      </c>
      <c r="AA90" s="85">
        <v>59.169550173010379</v>
      </c>
      <c r="AB90" s="85">
        <v>61.855670103092784</v>
      </c>
      <c r="AC90" s="85">
        <v>61.855670103092784</v>
      </c>
      <c r="AD90" s="85">
        <v>64.97095934308031</v>
      </c>
      <c r="AE90" s="86"/>
      <c r="AF90" s="87"/>
      <c r="AG90" s="47"/>
      <c r="AI90" s="47">
        <f t="shared" si="4"/>
        <v>40.310077519379846</v>
      </c>
      <c r="AJ90" s="47">
        <f t="shared" si="5"/>
        <v>74.800796812748999</v>
      </c>
    </row>
    <row r="91" spans="2:36" hidden="1" x14ac:dyDescent="0.25">
      <c r="B91" s="162" t="s">
        <v>147</v>
      </c>
      <c r="C91" s="55" t="s">
        <v>39</v>
      </c>
      <c r="D91" s="56">
        <v>2014</v>
      </c>
      <c r="E91" s="85">
        <v>34</v>
      </c>
      <c r="F91" s="85">
        <v>34</v>
      </c>
      <c r="G91" s="85">
        <v>34.883720930232556</v>
      </c>
      <c r="H91" s="85">
        <v>40</v>
      </c>
      <c r="I91" s="85">
        <v>34.615384615384613</v>
      </c>
      <c r="J91" s="85">
        <v>25</v>
      </c>
      <c r="K91" s="85">
        <v>34.117647058823529</v>
      </c>
      <c r="L91" s="85">
        <v>38.15789473684211</v>
      </c>
      <c r="M91" s="85">
        <v>35.714285714285715</v>
      </c>
      <c r="N91" s="85">
        <v>47.368421052631575</v>
      </c>
      <c r="O91" s="85">
        <v>25</v>
      </c>
      <c r="P91" s="85">
        <v>41.666666666666671</v>
      </c>
      <c r="Q91" s="85">
        <v>33.333333333333329</v>
      </c>
      <c r="R91" s="85">
        <v>56.756756756756758</v>
      </c>
      <c r="S91" s="85">
        <v>50</v>
      </c>
      <c r="T91" s="85">
        <v>14.516129032258066</v>
      </c>
      <c r="U91" s="85">
        <v>40</v>
      </c>
      <c r="V91" s="85">
        <v>38.461538461538467</v>
      </c>
      <c r="W91" s="85">
        <v>56.451612903225815</v>
      </c>
      <c r="X91" s="85">
        <v>25</v>
      </c>
      <c r="Y91" s="85">
        <v>35.099337748344375</v>
      </c>
      <c r="Z91" s="85">
        <v>34.975369458128078</v>
      </c>
      <c r="AA91" s="85">
        <v>39.534883720930232</v>
      </c>
      <c r="AB91" s="85">
        <v>39.487179487179489</v>
      </c>
      <c r="AC91" s="85">
        <v>39.487179487179489</v>
      </c>
      <c r="AD91" s="85">
        <v>37.168141592920357</v>
      </c>
      <c r="AE91" s="86"/>
      <c r="AF91" s="87"/>
      <c r="AG91" s="47"/>
      <c r="AI91" s="47">
        <f t="shared" si="4"/>
        <v>14.516129032258066</v>
      </c>
      <c r="AJ91" s="47">
        <f t="shared" si="5"/>
        <v>56.756756756756758</v>
      </c>
    </row>
    <row r="92" spans="2:36" hidden="1" x14ac:dyDescent="0.25">
      <c r="B92" s="168"/>
      <c r="C92" s="84"/>
      <c r="D92" s="84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F92" s="47"/>
      <c r="AG92" s="47"/>
      <c r="AI92" s="47">
        <f t="shared" si="4"/>
        <v>0</v>
      </c>
      <c r="AJ92" s="47">
        <f t="shared" si="5"/>
        <v>0</v>
      </c>
    </row>
    <row r="93" spans="2:36" ht="15.75" hidden="1" thickBot="1" x14ac:dyDescent="0.3">
      <c r="B93" s="168"/>
      <c r="C93" s="84"/>
      <c r="D93" s="84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F93" s="47"/>
      <c r="AG93" s="47"/>
      <c r="AI93" s="47">
        <f t="shared" si="4"/>
        <v>0</v>
      </c>
      <c r="AJ93" s="47">
        <f t="shared" si="5"/>
        <v>0</v>
      </c>
    </row>
    <row r="94" spans="2:36" hidden="1" x14ac:dyDescent="0.25">
      <c r="B94" s="167" t="s">
        <v>63</v>
      </c>
      <c r="C94" s="64"/>
      <c r="D94" s="62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F94" s="47"/>
      <c r="AG94" s="47"/>
      <c r="AI94" s="47">
        <f t="shared" si="4"/>
        <v>0</v>
      </c>
      <c r="AJ94" s="47">
        <f t="shared" si="5"/>
        <v>0</v>
      </c>
    </row>
    <row r="95" spans="2:36" hidden="1" x14ac:dyDescent="0.25">
      <c r="B95" s="162" t="s">
        <v>148</v>
      </c>
      <c r="C95" s="55" t="s">
        <v>39</v>
      </c>
      <c r="D95" s="56">
        <v>2014</v>
      </c>
      <c r="E95" s="85">
        <v>45.614035087719294</v>
      </c>
      <c r="F95" s="85">
        <v>45.614035087719294</v>
      </c>
      <c r="G95" s="85">
        <v>49.472515269294838</v>
      </c>
      <c r="H95" s="85">
        <v>43.18181818181818</v>
      </c>
      <c r="I95" s="85">
        <v>57.241379310344833</v>
      </c>
      <c r="J95" s="85">
        <v>48.648648648648653</v>
      </c>
      <c r="K95" s="85">
        <v>50.150753768844226</v>
      </c>
      <c r="L95" s="85">
        <v>50.973654066437568</v>
      </c>
      <c r="M95" s="85">
        <v>47.795414462081126</v>
      </c>
      <c r="N95" s="85">
        <v>43.373493975903614</v>
      </c>
      <c r="O95" s="85">
        <v>53.763440860215049</v>
      </c>
      <c r="P95" s="85">
        <v>43.287671232876711</v>
      </c>
      <c r="Q95" s="85">
        <v>47.305389221556887</v>
      </c>
      <c r="R95" s="85">
        <v>53.002610966057439</v>
      </c>
      <c r="S95" s="85">
        <v>63.157894736842103</v>
      </c>
      <c r="T95" s="85">
        <v>51.178451178451176</v>
      </c>
      <c r="U95" s="85">
        <v>56.000000000000007</v>
      </c>
      <c r="V95" s="85">
        <v>53.968253968253968</v>
      </c>
      <c r="W95" s="85">
        <v>59.633027522935777</v>
      </c>
      <c r="X95" s="85">
        <v>66.666666666666657</v>
      </c>
      <c r="Y95" s="85">
        <v>48.14673290026748</v>
      </c>
      <c r="Z95" s="85">
        <v>50.782997762863538</v>
      </c>
      <c r="AA95" s="85">
        <v>45.910095799557851</v>
      </c>
      <c r="AB95" s="85">
        <v>54.147104851330205</v>
      </c>
      <c r="AC95" s="85">
        <v>54.147104851330205</v>
      </c>
      <c r="AD95" s="85">
        <v>49.552557766795779</v>
      </c>
      <c r="AF95" s="47"/>
      <c r="AG95" s="47"/>
      <c r="AI95" s="47">
        <f t="shared" si="4"/>
        <v>43.18181818181818</v>
      </c>
      <c r="AJ95" s="47">
        <f t="shared" si="5"/>
        <v>66.666666666666657</v>
      </c>
    </row>
    <row r="96" spans="2:36" ht="25.5" hidden="1" x14ac:dyDescent="0.25">
      <c r="B96" s="162" t="s">
        <v>149</v>
      </c>
      <c r="C96" s="55" t="s">
        <v>39</v>
      </c>
      <c r="D96" s="56">
        <v>2014</v>
      </c>
      <c r="E96" s="85">
        <v>55.813953488372093</v>
      </c>
      <c r="F96" s="85">
        <v>55.813953488372093</v>
      </c>
      <c r="G96" s="85">
        <v>33.198380566801625</v>
      </c>
      <c r="H96" s="85">
        <v>60</v>
      </c>
      <c r="I96" s="85">
        <v>71.428571428571431</v>
      </c>
      <c r="J96" s="85">
        <v>58.333333333333336</v>
      </c>
      <c r="K96" s="85">
        <v>46.969696969696969</v>
      </c>
      <c r="L96" s="85">
        <v>43.661971830985912</v>
      </c>
      <c r="M96" s="85">
        <v>42.105263157894733</v>
      </c>
      <c r="N96" s="85">
        <v>36.84210526315789</v>
      </c>
      <c r="O96" s="85">
        <v>37.5</v>
      </c>
      <c r="P96" s="85">
        <v>32.258064516129032</v>
      </c>
      <c r="Q96" s="85">
        <v>52.631578947368418</v>
      </c>
      <c r="R96" s="85">
        <v>60.714285714285708</v>
      </c>
      <c r="S96" s="85">
        <v>66.666666666666657</v>
      </c>
      <c r="T96" s="85">
        <v>61.111111111111114</v>
      </c>
      <c r="U96" s="85">
        <v>75</v>
      </c>
      <c r="V96" s="85">
        <v>66.666666666666657</v>
      </c>
      <c r="W96" s="85">
        <v>57.692307692307686</v>
      </c>
      <c r="X96" s="85">
        <v>60</v>
      </c>
      <c r="Y96" s="85">
        <v>37.333333333333336</v>
      </c>
      <c r="Z96" s="85">
        <v>48.466257668711656</v>
      </c>
      <c r="AA96" s="85">
        <v>36.986301369863014</v>
      </c>
      <c r="AB96" s="85">
        <v>59.649122807017541</v>
      </c>
      <c r="AC96" s="85">
        <v>59.649122807017541</v>
      </c>
      <c r="AD96" s="85">
        <v>43.291839557399726</v>
      </c>
      <c r="AF96" s="47"/>
      <c r="AG96" s="47"/>
      <c r="AI96" s="47">
        <f t="shared" si="4"/>
        <v>32.258064516129032</v>
      </c>
      <c r="AJ96" s="47">
        <f t="shared" si="5"/>
        <v>75</v>
      </c>
    </row>
    <row r="97" spans="2:36" hidden="1" x14ac:dyDescent="0.25">
      <c r="B97" s="162" t="s">
        <v>150</v>
      </c>
      <c r="C97" s="55" t="s">
        <v>39</v>
      </c>
      <c r="D97" s="56">
        <v>2014</v>
      </c>
      <c r="E97" s="85">
        <v>42.446043165467628</v>
      </c>
      <c r="F97" s="85">
        <v>42.446043165467628</v>
      </c>
      <c r="G97" s="85">
        <v>47.943037974683541</v>
      </c>
      <c r="H97" s="85">
        <v>37.735849056603776</v>
      </c>
      <c r="I97" s="85">
        <v>54.54545454545454</v>
      </c>
      <c r="J97" s="85">
        <v>41.17647058823529</v>
      </c>
      <c r="K97" s="85">
        <v>55.379746835443036</v>
      </c>
      <c r="L97" s="85">
        <v>54.712041884816756</v>
      </c>
      <c r="M97" s="85">
        <v>52.72727272727272</v>
      </c>
      <c r="N97" s="85">
        <v>49.206349206349202</v>
      </c>
      <c r="O97" s="85">
        <v>55.555555555555557</v>
      </c>
      <c r="P97" s="85">
        <v>42.857142857142854</v>
      </c>
      <c r="Q97" s="85">
        <v>49.056603773584904</v>
      </c>
      <c r="R97" s="85">
        <v>52.12765957446809</v>
      </c>
      <c r="S97" s="85">
        <v>60</v>
      </c>
      <c r="T97" s="85">
        <v>58.18181818181818</v>
      </c>
      <c r="U97" s="85">
        <v>40</v>
      </c>
      <c r="V97" s="85">
        <v>66.666666666666657</v>
      </c>
      <c r="W97" s="85">
        <v>54.166666666666664</v>
      </c>
      <c r="X97" s="85">
        <v>73.333333333333329</v>
      </c>
      <c r="Y97" s="85">
        <v>45.794392523364486</v>
      </c>
      <c r="Z97" s="85">
        <v>53.5671100362757</v>
      </c>
      <c r="AA97" s="85">
        <v>47.928994082840234</v>
      </c>
      <c r="AB97" s="85">
        <v>53.846153846153847</v>
      </c>
      <c r="AC97" s="85">
        <v>53.846153846153847</v>
      </c>
      <c r="AD97" s="85">
        <v>49.732179645653069</v>
      </c>
      <c r="AF97" s="47"/>
      <c r="AG97" s="47"/>
      <c r="AI97" s="47">
        <f t="shared" si="4"/>
        <v>37.735849056603776</v>
      </c>
      <c r="AJ97" s="47">
        <f t="shared" si="5"/>
        <v>73.333333333333329</v>
      </c>
    </row>
    <row r="98" spans="2:36" hidden="1" x14ac:dyDescent="0.25">
      <c r="B98" s="162" t="s">
        <v>151</v>
      </c>
      <c r="C98" s="55" t="s">
        <v>39</v>
      </c>
      <c r="D98" s="56">
        <v>2014</v>
      </c>
      <c r="E98" s="85">
        <v>30.263157894736842</v>
      </c>
      <c r="F98" s="85">
        <v>30.263157894736842</v>
      </c>
      <c r="G98" s="85">
        <v>31.481481481481481</v>
      </c>
      <c r="H98" s="85">
        <v>20.689655172413794</v>
      </c>
      <c r="I98" s="85">
        <v>53.846153846153847</v>
      </c>
      <c r="J98" s="85">
        <v>12.5</v>
      </c>
      <c r="K98" s="85">
        <v>29.577464788732392</v>
      </c>
      <c r="L98" s="85">
        <v>31.03448275862069</v>
      </c>
      <c r="M98" s="85">
        <v>25.454545454545453</v>
      </c>
      <c r="N98" s="85">
        <v>29.411764705882355</v>
      </c>
      <c r="O98" s="85">
        <v>33.333333333333329</v>
      </c>
      <c r="P98" s="85">
        <v>32.835820895522389</v>
      </c>
      <c r="Q98" s="85">
        <v>66.666666666666657</v>
      </c>
      <c r="R98" s="85">
        <v>25.333333333333336</v>
      </c>
      <c r="S98" s="85">
        <v>33.333333333333329</v>
      </c>
      <c r="T98" s="85">
        <v>36.170212765957451</v>
      </c>
      <c r="U98" s="85">
        <v>37.5</v>
      </c>
      <c r="V98" s="85">
        <v>27.27272727272727</v>
      </c>
      <c r="W98" s="85">
        <v>19.17808219178082</v>
      </c>
      <c r="X98" s="85">
        <v>34.782608695652172</v>
      </c>
      <c r="Y98" s="85">
        <v>29.577464788732392</v>
      </c>
      <c r="Z98" s="85">
        <v>28.735632183908045</v>
      </c>
      <c r="AA98" s="85">
        <v>29.80132450331126</v>
      </c>
      <c r="AB98" s="85">
        <v>29.739776951672862</v>
      </c>
      <c r="AC98" s="85">
        <v>29.739776951672862</v>
      </c>
      <c r="AD98" s="85">
        <v>29.491945477075589</v>
      </c>
      <c r="AF98" s="47"/>
      <c r="AG98" s="47"/>
      <c r="AI98" s="47">
        <f t="shared" si="4"/>
        <v>12.5</v>
      </c>
      <c r="AJ98" s="47">
        <f t="shared" si="5"/>
        <v>66.666666666666657</v>
      </c>
    </row>
    <row r="99" spans="2:36" hidden="1" x14ac:dyDescent="0.25">
      <c r="B99" s="162" t="s">
        <v>152</v>
      </c>
      <c r="C99" s="55" t="s">
        <v>39</v>
      </c>
      <c r="D99" s="56">
        <v>2014</v>
      </c>
      <c r="E99" s="85">
        <v>75.471698113207552</v>
      </c>
      <c r="F99" s="85">
        <v>75.471698113207552</v>
      </c>
      <c r="G99" s="85">
        <v>80.172413793103445</v>
      </c>
      <c r="H99" s="85">
        <v>94.285714285714278</v>
      </c>
      <c r="I99" s="85">
        <v>86.170212765957444</v>
      </c>
      <c r="J99" s="85">
        <v>84.482758620689651</v>
      </c>
      <c r="K99" s="85">
        <v>82.653061224489804</v>
      </c>
      <c r="L99" s="85">
        <v>71.759259259259252</v>
      </c>
      <c r="M99" s="85">
        <v>97.452229299363054</v>
      </c>
      <c r="N99" s="85">
        <v>78.205128205128204</v>
      </c>
      <c r="O99" s="85">
        <v>96.15384615384616</v>
      </c>
      <c r="P99" s="85">
        <v>95.20697167755992</v>
      </c>
      <c r="Q99" s="85">
        <v>96.774193548387103</v>
      </c>
      <c r="R99" s="85">
        <v>87.041564792176047</v>
      </c>
      <c r="S99" s="85">
        <v>93.181818181818173</v>
      </c>
      <c r="T99" s="85">
        <v>90.136054421768705</v>
      </c>
      <c r="U99" s="85">
        <v>99.029126213592235</v>
      </c>
      <c r="V99" s="85">
        <v>88.405797101449281</v>
      </c>
      <c r="W99" s="85">
        <v>92.38095238095238</v>
      </c>
      <c r="X99" s="85">
        <v>98.029556650246306</v>
      </c>
      <c r="Y99" s="85">
        <v>80.160857908847177</v>
      </c>
      <c r="Z99" s="85">
        <v>79.758308157099705</v>
      </c>
      <c r="AA99" s="85">
        <v>93.888888888888886</v>
      </c>
      <c r="AB99" s="85">
        <v>91.98664440734558</v>
      </c>
      <c r="AC99" s="85">
        <v>91.98664440734558</v>
      </c>
      <c r="AD99" s="85">
        <v>88.025477707006374</v>
      </c>
      <c r="AF99" s="47"/>
      <c r="AG99" s="47"/>
      <c r="AI99" s="47">
        <f t="shared" si="4"/>
        <v>71.759259259259252</v>
      </c>
      <c r="AJ99" s="47">
        <f t="shared" si="5"/>
        <v>99.029126213592235</v>
      </c>
    </row>
    <row r="100" spans="2:36" hidden="1" x14ac:dyDescent="0.25">
      <c r="B100" s="162" t="s">
        <v>153</v>
      </c>
      <c r="C100" s="55" t="s">
        <v>39</v>
      </c>
      <c r="D100" s="56">
        <v>2014</v>
      </c>
      <c r="E100" s="85">
        <v>16.925064599483207</v>
      </c>
      <c r="F100" s="85">
        <v>16.925064599483207</v>
      </c>
      <c r="G100" s="85">
        <v>14.029363784665581</v>
      </c>
      <c r="H100" s="85">
        <v>9.799554565701559</v>
      </c>
      <c r="I100" s="85">
        <v>19.655172413793103</v>
      </c>
      <c r="J100" s="85">
        <v>16.967509025270758</v>
      </c>
      <c r="K100" s="85">
        <v>21.585482330468004</v>
      </c>
      <c r="L100" s="85">
        <v>14.995131450827653</v>
      </c>
      <c r="M100" s="85">
        <v>23.378378378378379</v>
      </c>
      <c r="N100" s="85">
        <v>14.056224899598394</v>
      </c>
      <c r="O100" s="85">
        <v>18.518518518518519</v>
      </c>
      <c r="P100" s="85">
        <v>20.289855072463769</v>
      </c>
      <c r="Q100" s="85">
        <v>19.523809523809526</v>
      </c>
      <c r="R100" s="85">
        <v>29.138166894664842</v>
      </c>
      <c r="S100" s="85">
        <v>28.125</v>
      </c>
      <c r="T100" s="85">
        <v>14.730290456431536</v>
      </c>
      <c r="U100" s="85">
        <v>19.047619047619047</v>
      </c>
      <c r="V100" s="85">
        <v>20.81447963800905</v>
      </c>
      <c r="W100" s="85">
        <v>21.314741035856574</v>
      </c>
      <c r="X100" s="85">
        <v>15.254237288135593</v>
      </c>
      <c r="Y100" s="85">
        <v>14.141084258654473</v>
      </c>
      <c r="Z100" s="85">
        <v>18.326391518364257</v>
      </c>
      <c r="AA100" s="85">
        <v>20.518758684576195</v>
      </c>
      <c r="AB100" s="85">
        <v>21.620521172638437</v>
      </c>
      <c r="AC100" s="85">
        <v>21.620521172638437</v>
      </c>
      <c r="AD100" s="85">
        <v>18.327195192866835</v>
      </c>
      <c r="AF100" s="47"/>
      <c r="AG100" s="47"/>
      <c r="AI100" s="47">
        <f t="shared" si="4"/>
        <v>9.799554565701559</v>
      </c>
      <c r="AJ100" s="47">
        <f t="shared" si="5"/>
        <v>29.138166894664842</v>
      </c>
    </row>
    <row r="101" spans="2:36" hidden="1" x14ac:dyDescent="0.25">
      <c r="B101" s="162" t="s">
        <v>154</v>
      </c>
      <c r="C101" s="55" t="s">
        <v>39</v>
      </c>
      <c r="D101" s="56">
        <v>2014</v>
      </c>
      <c r="E101" s="85">
        <v>10.424710424710424</v>
      </c>
      <c r="F101" s="85">
        <v>10.424710424710424</v>
      </c>
      <c r="G101" s="85">
        <v>9.5864661654135332</v>
      </c>
      <c r="H101" s="85">
        <v>6.666666666666667</v>
      </c>
      <c r="I101" s="85">
        <v>3.7037037037037033</v>
      </c>
      <c r="J101" s="85">
        <v>2.5423728813559325</v>
      </c>
      <c r="K101" s="85">
        <v>21.58590308370044</v>
      </c>
      <c r="L101" s="85">
        <v>10.72961373390558</v>
      </c>
      <c r="M101" s="85">
        <v>17.438692098092641</v>
      </c>
      <c r="N101" s="85">
        <v>11.111111111111111</v>
      </c>
      <c r="O101" s="85">
        <v>7.5471698113207548</v>
      </c>
      <c r="P101" s="85">
        <v>26.884422110552762</v>
      </c>
      <c r="Q101" s="85">
        <v>9</v>
      </c>
      <c r="R101" s="85">
        <v>32.128514056224901</v>
      </c>
      <c r="S101" s="85">
        <v>0</v>
      </c>
      <c r="T101" s="85">
        <v>6.666666666666667</v>
      </c>
      <c r="U101" s="85">
        <v>5</v>
      </c>
      <c r="V101" s="85">
        <v>9.4736842105263168</v>
      </c>
      <c r="W101" s="85">
        <v>12.658227848101266</v>
      </c>
      <c r="X101" s="85">
        <v>21.50537634408602</v>
      </c>
      <c r="Y101" s="85">
        <v>9.1535433070866148</v>
      </c>
      <c r="Z101" s="85">
        <v>13.762287756925826</v>
      </c>
      <c r="AA101" s="85">
        <v>20.106951871657756</v>
      </c>
      <c r="AB101" s="85">
        <v>16.244725738396625</v>
      </c>
      <c r="AC101" s="85">
        <v>16.244725738396625</v>
      </c>
      <c r="AD101" s="85">
        <v>14.659034345445496</v>
      </c>
      <c r="AF101" s="47"/>
      <c r="AG101" s="47"/>
      <c r="AI101" s="47">
        <f t="shared" si="4"/>
        <v>0</v>
      </c>
      <c r="AJ101" s="47">
        <f t="shared" si="5"/>
        <v>32.128514056224901</v>
      </c>
    </row>
    <row r="102" spans="2:36" hidden="1" x14ac:dyDescent="0.25">
      <c r="B102" s="162" t="s">
        <v>155</v>
      </c>
      <c r="C102" s="55" t="s">
        <v>39</v>
      </c>
      <c r="D102" s="56">
        <v>2014</v>
      </c>
      <c r="E102" s="85">
        <v>14.0625</v>
      </c>
      <c r="F102" s="85">
        <v>14.0625</v>
      </c>
      <c r="G102" s="85">
        <v>7.8891257995735611</v>
      </c>
      <c r="H102" s="85">
        <v>11.76470588235294</v>
      </c>
      <c r="I102" s="85">
        <v>19.35483870967742</v>
      </c>
      <c r="J102" s="85">
        <v>12.5</v>
      </c>
      <c r="K102" s="85">
        <v>8.3333333333333321</v>
      </c>
      <c r="L102" s="85">
        <v>16.363636363636363</v>
      </c>
      <c r="M102" s="85">
        <v>10.344827586206897</v>
      </c>
      <c r="N102" s="85">
        <v>4.3478260869565215</v>
      </c>
      <c r="O102" s="85">
        <v>18.75</v>
      </c>
      <c r="P102" s="85">
        <v>19.565217391304348</v>
      </c>
      <c r="Q102" s="85">
        <v>14.285714285714285</v>
      </c>
      <c r="R102" s="85">
        <v>7.3770491803278686</v>
      </c>
      <c r="S102" s="85">
        <v>0</v>
      </c>
      <c r="T102" s="85">
        <v>8</v>
      </c>
      <c r="U102" s="85">
        <v>16.666666666666664</v>
      </c>
      <c r="V102" s="85">
        <v>8.3333333333333321</v>
      </c>
      <c r="W102" s="85">
        <v>12.820512820512819</v>
      </c>
      <c r="X102" s="85">
        <v>7.6923076923076925</v>
      </c>
      <c r="Y102" s="85">
        <v>9.3502377179080813</v>
      </c>
      <c r="Z102" s="85">
        <v>12.982456140350877</v>
      </c>
      <c r="AA102" s="85">
        <v>17.422434367541769</v>
      </c>
      <c r="AB102" s="85">
        <v>8.8560885608856079</v>
      </c>
      <c r="AC102" s="85">
        <v>8.8560885608856079</v>
      </c>
      <c r="AD102" s="85">
        <v>12.017434620174345</v>
      </c>
      <c r="AF102" s="47"/>
      <c r="AG102" s="47"/>
      <c r="AI102" s="47">
        <f t="shared" si="4"/>
        <v>0</v>
      </c>
      <c r="AJ102" s="47">
        <f t="shared" si="5"/>
        <v>19.565217391304348</v>
      </c>
    </row>
    <row r="103" spans="2:36" hidden="1" x14ac:dyDescent="0.25">
      <c r="B103" s="162" t="s">
        <v>156</v>
      </c>
      <c r="C103" s="55" t="s">
        <v>39</v>
      </c>
      <c r="D103" s="56">
        <v>2014</v>
      </c>
      <c r="E103" s="85">
        <v>13.358778625954198</v>
      </c>
      <c r="F103" s="85">
        <v>13.358778625954198</v>
      </c>
      <c r="G103" s="85">
        <v>8.3627797408716127</v>
      </c>
      <c r="H103" s="85">
        <v>7.6923076923076925</v>
      </c>
      <c r="I103" s="85">
        <v>11.111111111111111</v>
      </c>
      <c r="J103" s="85">
        <v>9.8765432098765427</v>
      </c>
      <c r="K103" s="85">
        <v>13.157894736842104</v>
      </c>
      <c r="L103" s="85">
        <v>7.4324324324324325</v>
      </c>
      <c r="M103" s="85">
        <v>7.518796992481203</v>
      </c>
      <c r="N103" s="85">
        <v>6</v>
      </c>
      <c r="O103" s="85">
        <v>8.5714285714285712</v>
      </c>
      <c r="P103" s="85">
        <v>5.1118210862619806</v>
      </c>
      <c r="Q103" s="85">
        <v>7.3170731707317067</v>
      </c>
      <c r="R103" s="85">
        <v>19.81981981981982</v>
      </c>
      <c r="S103" s="85">
        <v>0</v>
      </c>
      <c r="T103" s="85">
        <v>12.048192771084338</v>
      </c>
      <c r="U103" s="85">
        <v>22.222222222222221</v>
      </c>
      <c r="V103" s="85">
        <v>12.5</v>
      </c>
      <c r="W103" s="85">
        <v>16.455696202531644</v>
      </c>
      <c r="X103" s="85">
        <v>3.125</v>
      </c>
      <c r="Y103" s="85">
        <v>9.4009983361064897</v>
      </c>
      <c r="Z103" s="85">
        <v>10.029940119760479</v>
      </c>
      <c r="AA103" s="85">
        <v>6.0263653483992465</v>
      </c>
      <c r="AB103" s="85">
        <v>14.025974025974024</v>
      </c>
      <c r="AC103" s="85">
        <v>14.025974025974024</v>
      </c>
      <c r="AD103" s="85">
        <v>9.5477386934673358</v>
      </c>
      <c r="AF103" s="47"/>
      <c r="AG103" s="47"/>
      <c r="AI103" s="47">
        <f t="shared" si="4"/>
        <v>0</v>
      </c>
      <c r="AJ103" s="47">
        <f t="shared" si="5"/>
        <v>22.222222222222221</v>
      </c>
    </row>
    <row r="104" spans="2:36" hidden="1" x14ac:dyDescent="0.25">
      <c r="B104" s="162" t="s">
        <v>157</v>
      </c>
      <c r="C104" s="55" t="s">
        <v>39</v>
      </c>
      <c r="D104" s="56">
        <v>2014</v>
      </c>
      <c r="E104" s="85">
        <v>14.901960784313726</v>
      </c>
      <c r="F104" s="85">
        <v>14.901960784313726</v>
      </c>
      <c r="G104" s="85">
        <v>10.783055198973042</v>
      </c>
      <c r="H104" s="85">
        <v>9.6385542168674707</v>
      </c>
      <c r="I104" s="85">
        <v>3.3057851239669422</v>
      </c>
      <c r="J104" s="85">
        <v>13.157894736842104</v>
      </c>
      <c r="K104" s="85">
        <v>9.3655589123867067</v>
      </c>
      <c r="L104" s="85">
        <v>12.219451371571072</v>
      </c>
      <c r="M104" s="85">
        <v>14.213197969543149</v>
      </c>
      <c r="N104" s="85">
        <v>8.1967213114754092</v>
      </c>
      <c r="O104" s="85">
        <v>10</v>
      </c>
      <c r="P104" s="85">
        <v>12.875536480686694</v>
      </c>
      <c r="Q104" s="85">
        <v>12.676056338028168</v>
      </c>
      <c r="R104" s="85">
        <v>14.979757085020243</v>
      </c>
      <c r="S104" s="85">
        <v>15.384615384615385</v>
      </c>
      <c r="T104" s="85">
        <v>18.421052631578945</v>
      </c>
      <c r="U104" s="85">
        <v>30.76923076923077</v>
      </c>
      <c r="V104" s="85">
        <v>7.5757575757575761</v>
      </c>
      <c r="W104" s="85">
        <v>17.021276595744681</v>
      </c>
      <c r="X104" s="85">
        <v>13.846153846153847</v>
      </c>
      <c r="Y104" s="85">
        <v>11.638316920322293</v>
      </c>
      <c r="Z104" s="85">
        <v>10.118406889128096</v>
      </c>
      <c r="AA104" s="85">
        <v>12.73209549071618</v>
      </c>
      <c r="AB104" s="85">
        <v>15.70048309178744</v>
      </c>
      <c r="AC104" s="85">
        <v>15.70048309178744</v>
      </c>
      <c r="AD104" s="85">
        <v>12.403528114663727</v>
      </c>
      <c r="AF104" s="47"/>
      <c r="AG104" s="47"/>
      <c r="AI104" s="47">
        <f t="shared" si="4"/>
        <v>3.3057851239669422</v>
      </c>
      <c r="AJ104" s="47">
        <f t="shared" si="5"/>
        <v>30.76923076923077</v>
      </c>
    </row>
    <row r="105" spans="2:36" hidden="1" x14ac:dyDescent="0.25">
      <c r="B105" s="162" t="s">
        <v>158</v>
      </c>
      <c r="C105" s="55" t="s">
        <v>39</v>
      </c>
      <c r="D105" s="56">
        <v>2014</v>
      </c>
      <c r="E105" s="85">
        <v>41.558441558441558</v>
      </c>
      <c r="F105" s="85">
        <v>41.558441558441558</v>
      </c>
      <c r="G105" s="85">
        <v>47.980997624703086</v>
      </c>
      <c r="H105" s="85">
        <v>40.54054054054054</v>
      </c>
      <c r="I105" s="85">
        <v>57.142857142857139</v>
      </c>
      <c r="J105" s="85">
        <v>55.172413793103445</v>
      </c>
      <c r="K105" s="85">
        <v>51.88284518828452</v>
      </c>
      <c r="L105" s="85">
        <v>50.495049504950494</v>
      </c>
      <c r="M105" s="85">
        <v>47.297297297297298</v>
      </c>
      <c r="N105" s="85">
        <v>41.935483870967744</v>
      </c>
      <c r="O105" s="85">
        <v>36.170212765957451</v>
      </c>
      <c r="P105" s="85">
        <v>29.679144385026738</v>
      </c>
      <c r="Q105" s="85">
        <v>63.888888888888886</v>
      </c>
      <c r="R105" s="85">
        <v>54.594594594594589</v>
      </c>
      <c r="S105" s="85">
        <v>57.142857142857139</v>
      </c>
      <c r="T105" s="85">
        <v>43.820224719101127</v>
      </c>
      <c r="U105" s="85">
        <v>57.142857142857139</v>
      </c>
      <c r="V105" s="85">
        <v>47.058823529411761</v>
      </c>
      <c r="W105" s="85">
        <v>69.767441860465112</v>
      </c>
      <c r="X105" s="85">
        <v>68.518518518518519</v>
      </c>
      <c r="Y105" s="85">
        <v>45.608628659476118</v>
      </c>
      <c r="Z105" s="85">
        <v>52.023121387283233</v>
      </c>
      <c r="AA105" s="85">
        <v>35.166666666666671</v>
      </c>
      <c r="AB105" s="85">
        <v>57.699115044247783</v>
      </c>
      <c r="AC105" s="85">
        <v>57.699115044247783</v>
      </c>
      <c r="AD105" s="85">
        <v>47.278182597513933</v>
      </c>
      <c r="AF105" s="47"/>
      <c r="AG105" s="47"/>
      <c r="AI105" s="47">
        <f t="shared" si="4"/>
        <v>29.679144385026738</v>
      </c>
      <c r="AJ105" s="47">
        <f t="shared" si="5"/>
        <v>69.767441860465112</v>
      </c>
    </row>
    <row r="106" spans="2:36" hidden="1" x14ac:dyDescent="0.25">
      <c r="B106" s="162" t="s">
        <v>159</v>
      </c>
      <c r="C106" s="55" t="s">
        <v>39</v>
      </c>
      <c r="D106" s="56">
        <v>2014</v>
      </c>
      <c r="E106" s="85">
        <v>6.4935064935064926</v>
      </c>
      <c r="F106" s="85">
        <v>6.4935064935064926</v>
      </c>
      <c r="G106" s="85">
        <v>5.1792828685258963</v>
      </c>
      <c r="H106" s="85">
        <v>6.4516129032258061</v>
      </c>
      <c r="I106" s="85">
        <v>11.219512195121952</v>
      </c>
      <c r="J106" s="85">
        <v>17.054263565891471</v>
      </c>
      <c r="K106" s="85">
        <v>5.161290322580645</v>
      </c>
      <c r="L106" s="85">
        <v>9.0468497576736659</v>
      </c>
      <c r="M106" s="85">
        <v>6.6465256797583088</v>
      </c>
      <c r="N106" s="85">
        <v>5.982905982905983</v>
      </c>
      <c r="O106" s="85">
        <v>6.25</v>
      </c>
      <c r="P106" s="85">
        <v>6.1994609164420487</v>
      </c>
      <c r="Q106" s="85">
        <v>12</v>
      </c>
      <c r="R106" s="85">
        <v>16.201117318435752</v>
      </c>
      <c r="S106" s="85">
        <v>0</v>
      </c>
      <c r="T106" s="85">
        <v>11.403508771929824</v>
      </c>
      <c r="U106" s="85">
        <v>15.789473684210526</v>
      </c>
      <c r="V106" s="85">
        <v>4.3478260869565215</v>
      </c>
      <c r="W106" s="85">
        <v>6.2043795620437958</v>
      </c>
      <c r="X106" s="85">
        <v>3.9682539682539679</v>
      </c>
      <c r="Y106" s="85">
        <v>5.6347150259067353</v>
      </c>
      <c r="Z106" s="85">
        <v>8.8152327221438647</v>
      </c>
      <c r="AA106" s="85">
        <v>6.3437139561707028</v>
      </c>
      <c r="AB106" s="85">
        <v>10.395189003436426</v>
      </c>
      <c r="AC106" s="85">
        <v>10.395189003436426</v>
      </c>
      <c r="AD106" s="85">
        <v>7.7708792309232928</v>
      </c>
      <c r="AF106" s="47"/>
      <c r="AG106" s="47"/>
      <c r="AI106" s="47">
        <f t="shared" si="4"/>
        <v>0</v>
      </c>
      <c r="AJ106" s="47">
        <f t="shared" si="5"/>
        <v>17.054263565891471</v>
      </c>
    </row>
    <row r="107" spans="2:36" hidden="1" x14ac:dyDescent="0.25">
      <c r="B107" s="162" t="s">
        <v>160</v>
      </c>
      <c r="C107" s="55" t="s">
        <v>39</v>
      </c>
      <c r="D107" s="56">
        <v>2014</v>
      </c>
      <c r="E107" s="85">
        <v>8</v>
      </c>
      <c r="F107" s="85">
        <v>8</v>
      </c>
      <c r="G107" s="85">
        <v>8.1395348837209305</v>
      </c>
      <c r="H107" s="85">
        <v>6.666666666666667</v>
      </c>
      <c r="I107" s="85">
        <v>23.076923076923077</v>
      </c>
      <c r="J107" s="85">
        <v>12.5</v>
      </c>
      <c r="K107" s="85">
        <v>23.52941176470588</v>
      </c>
      <c r="L107" s="85">
        <v>13.157894736842104</v>
      </c>
      <c r="M107" s="85">
        <v>2.3809523809523809</v>
      </c>
      <c r="N107" s="85">
        <v>15.789473684210526</v>
      </c>
      <c r="O107" s="85">
        <v>0</v>
      </c>
      <c r="P107" s="85">
        <v>5</v>
      </c>
      <c r="Q107" s="85">
        <v>16.666666666666664</v>
      </c>
      <c r="R107" s="85">
        <v>2.7027027027027026</v>
      </c>
      <c r="S107" s="85">
        <v>0</v>
      </c>
      <c r="T107" s="85">
        <v>45.161290322580641</v>
      </c>
      <c r="U107" s="85">
        <v>20</v>
      </c>
      <c r="V107" s="85">
        <v>15.384615384615385</v>
      </c>
      <c r="W107" s="85">
        <v>6.4516129032258061</v>
      </c>
      <c r="X107" s="85">
        <v>0</v>
      </c>
      <c r="Y107" s="85">
        <v>7.9470198675496695</v>
      </c>
      <c r="Z107" s="85">
        <v>18.7192118226601</v>
      </c>
      <c r="AA107" s="85">
        <v>5.4263565891472867</v>
      </c>
      <c r="AB107" s="85">
        <v>18.974358974358974</v>
      </c>
      <c r="AC107" s="85">
        <v>18.974358974358974</v>
      </c>
      <c r="AD107" s="85">
        <v>13.864306784660767</v>
      </c>
      <c r="AF107" s="47"/>
      <c r="AG107" s="47"/>
      <c r="AI107" s="47">
        <f t="shared" si="4"/>
        <v>0</v>
      </c>
      <c r="AJ107" s="47">
        <f t="shared" si="5"/>
        <v>45.161290322580641</v>
      </c>
    </row>
    <row r="108" spans="2:36" hidden="1" x14ac:dyDescent="0.25">
      <c r="B108" s="168"/>
      <c r="C108" s="84"/>
      <c r="D108" s="84"/>
      <c r="E108" s="47">
        <v>103</v>
      </c>
      <c r="F108" s="47">
        <v>8.1</v>
      </c>
      <c r="G108" s="47">
        <v>8.2395348837209301</v>
      </c>
      <c r="H108" s="47">
        <v>6.7666666666666666</v>
      </c>
      <c r="I108" s="47">
        <v>23.176923076923078</v>
      </c>
      <c r="J108" s="47">
        <v>12.6</v>
      </c>
      <c r="K108" s="47">
        <v>23.629411764705882</v>
      </c>
      <c r="L108" s="47">
        <v>13.257894736842104</v>
      </c>
      <c r="M108" s="47">
        <v>2.480952380952381</v>
      </c>
      <c r="N108" s="47">
        <v>15.889473684210525</v>
      </c>
      <c r="O108" s="47">
        <v>0.1</v>
      </c>
      <c r="P108" s="47">
        <v>5.0999999999999996</v>
      </c>
      <c r="Q108" s="47">
        <v>16.766666666666666</v>
      </c>
      <c r="R108" s="47">
        <v>2.8027027027027027</v>
      </c>
      <c r="S108" s="47">
        <v>0.1</v>
      </c>
      <c r="T108" s="47">
        <v>45.261290322580642</v>
      </c>
      <c r="U108" s="47">
        <v>20.100000000000001</v>
      </c>
      <c r="V108" s="47">
        <v>15.484615384615385</v>
      </c>
      <c r="W108" s="47">
        <v>6.5516129032258057</v>
      </c>
      <c r="X108" s="47">
        <v>0.1</v>
      </c>
      <c r="Y108" s="47">
        <v>8.04701986754967</v>
      </c>
      <c r="Z108" s="47">
        <v>18.819211822660101</v>
      </c>
      <c r="AA108" s="47">
        <v>5.5263565891472863</v>
      </c>
      <c r="AB108" s="47">
        <v>19.074358974358976</v>
      </c>
      <c r="AC108" s="47">
        <v>19.074358974358976</v>
      </c>
      <c r="AD108" s="47">
        <v>13.964306784660767</v>
      </c>
      <c r="AF108" s="47"/>
      <c r="AG108" s="47"/>
      <c r="AI108" s="47">
        <f t="shared" si="4"/>
        <v>0.1</v>
      </c>
      <c r="AJ108" s="47">
        <f t="shared" si="5"/>
        <v>103</v>
      </c>
    </row>
    <row r="109" spans="2:36" hidden="1" x14ac:dyDescent="0.25">
      <c r="B109" s="168"/>
      <c r="C109" s="84"/>
      <c r="D109" s="88"/>
      <c r="E109" s="47">
        <v>104</v>
      </c>
      <c r="F109" s="47">
        <v>8.1999999999999993</v>
      </c>
      <c r="G109" s="47">
        <v>8.3395348837209298</v>
      </c>
      <c r="H109" s="47">
        <v>6.8666666666666663</v>
      </c>
      <c r="I109" s="47">
        <v>23.276923076923079</v>
      </c>
      <c r="J109" s="47">
        <v>12.7</v>
      </c>
      <c r="K109" s="47">
        <v>23.729411764705883</v>
      </c>
      <c r="L109" s="47">
        <v>13.357894736842104</v>
      </c>
      <c r="M109" s="47">
        <v>2.5809523809523811</v>
      </c>
      <c r="N109" s="47">
        <v>15.989473684210525</v>
      </c>
      <c r="O109" s="47">
        <v>0.2</v>
      </c>
      <c r="P109" s="47">
        <v>5.1999999999999993</v>
      </c>
      <c r="Q109" s="47">
        <v>16.866666666666667</v>
      </c>
      <c r="R109" s="47">
        <v>2.9027027027027028</v>
      </c>
      <c r="S109" s="47">
        <v>0.2</v>
      </c>
      <c r="T109" s="47">
        <v>45.361290322580643</v>
      </c>
      <c r="U109" s="47">
        <v>20.200000000000003</v>
      </c>
      <c r="V109" s="47">
        <v>15.584615384615384</v>
      </c>
      <c r="W109" s="47">
        <v>6.6516129032258053</v>
      </c>
      <c r="X109" s="47">
        <v>0.2</v>
      </c>
      <c r="Y109" s="47">
        <v>8.1470198675496697</v>
      </c>
      <c r="Z109" s="47">
        <v>18.919211822660102</v>
      </c>
      <c r="AA109" s="47">
        <v>5.626356589147286</v>
      </c>
      <c r="AB109" s="47">
        <v>19.174358974358977</v>
      </c>
      <c r="AC109" s="47">
        <v>19.174358974358977</v>
      </c>
      <c r="AD109" s="47">
        <v>14.064306784660767</v>
      </c>
      <c r="AF109" s="47"/>
      <c r="AG109" s="47"/>
      <c r="AI109" s="47">
        <f t="shared" si="4"/>
        <v>0.2</v>
      </c>
      <c r="AJ109" s="47">
        <f t="shared" si="5"/>
        <v>104</v>
      </c>
    </row>
    <row r="110" spans="2:36" hidden="1" x14ac:dyDescent="0.25">
      <c r="B110" s="168"/>
      <c r="C110" s="84"/>
      <c r="D110" s="88"/>
      <c r="E110" s="47">
        <v>105</v>
      </c>
      <c r="F110" s="47">
        <v>8.2999999999999989</v>
      </c>
      <c r="G110" s="47">
        <v>8.4395348837209294</v>
      </c>
      <c r="H110" s="47">
        <v>6.9666666666666659</v>
      </c>
      <c r="I110" s="47">
        <v>23.376923076923081</v>
      </c>
      <c r="J110" s="47">
        <v>12.799999999999999</v>
      </c>
      <c r="K110" s="47">
        <v>23.829411764705885</v>
      </c>
      <c r="L110" s="47">
        <v>13.457894736842103</v>
      </c>
      <c r="M110" s="47">
        <v>2.6809523809523812</v>
      </c>
      <c r="N110" s="47">
        <v>16.089473684210525</v>
      </c>
      <c r="O110" s="47">
        <v>0.30000000000000004</v>
      </c>
      <c r="P110" s="47">
        <v>5.2999999999999989</v>
      </c>
      <c r="Q110" s="47">
        <v>16.966666666666669</v>
      </c>
      <c r="R110" s="47">
        <v>3.0027027027027029</v>
      </c>
      <c r="S110" s="47">
        <v>0.30000000000000004</v>
      </c>
      <c r="T110" s="47">
        <v>45.461290322580645</v>
      </c>
      <c r="U110" s="47">
        <v>20.300000000000004</v>
      </c>
      <c r="V110" s="47">
        <v>15.684615384615384</v>
      </c>
      <c r="W110" s="47">
        <v>6.751612903225805</v>
      </c>
      <c r="X110" s="47">
        <v>0.30000000000000004</v>
      </c>
      <c r="Y110" s="47">
        <v>8.2470198675496693</v>
      </c>
      <c r="Z110" s="47">
        <v>19.019211822660104</v>
      </c>
      <c r="AA110" s="47">
        <v>5.7263565891472856</v>
      </c>
      <c r="AB110" s="47">
        <v>19.274358974358979</v>
      </c>
      <c r="AC110" s="47">
        <v>19.274358974358979</v>
      </c>
      <c r="AD110" s="47">
        <v>14.164306784660766</v>
      </c>
      <c r="AF110" s="47"/>
      <c r="AG110" s="47"/>
      <c r="AI110" s="47">
        <f t="shared" si="4"/>
        <v>0.30000000000000004</v>
      </c>
      <c r="AJ110" s="47">
        <f t="shared" si="5"/>
        <v>105</v>
      </c>
    </row>
    <row r="111" spans="2:36" hidden="1" x14ac:dyDescent="0.25">
      <c r="B111" s="168"/>
      <c r="C111" s="84"/>
      <c r="D111" s="88"/>
      <c r="E111" s="47">
        <v>106</v>
      </c>
      <c r="F111" s="47">
        <v>8.3999999999999986</v>
      </c>
      <c r="G111" s="47">
        <v>8.5395348837209291</v>
      </c>
      <c r="H111" s="47">
        <v>7.0666666666666655</v>
      </c>
      <c r="I111" s="47">
        <v>23.476923076923082</v>
      </c>
      <c r="J111" s="47">
        <v>12.899999999999999</v>
      </c>
      <c r="K111" s="47">
        <v>23.929411764705886</v>
      </c>
      <c r="L111" s="47">
        <v>13.557894736842103</v>
      </c>
      <c r="M111" s="47">
        <v>2.7809523809523813</v>
      </c>
      <c r="N111" s="47">
        <v>16.189473684210526</v>
      </c>
      <c r="O111" s="47">
        <v>0.4</v>
      </c>
      <c r="P111" s="47">
        <v>5.3999999999999986</v>
      </c>
      <c r="Q111" s="47">
        <v>17.06666666666667</v>
      </c>
      <c r="R111" s="47">
        <v>3.102702702702703</v>
      </c>
      <c r="S111" s="47">
        <v>0.4</v>
      </c>
      <c r="T111" s="47">
        <v>45.561290322580646</v>
      </c>
      <c r="U111" s="47">
        <v>20.400000000000006</v>
      </c>
      <c r="V111" s="47">
        <v>15.784615384615384</v>
      </c>
      <c r="W111" s="47">
        <v>6.8516129032258046</v>
      </c>
      <c r="X111" s="47">
        <v>0.4</v>
      </c>
      <c r="Y111" s="47">
        <v>8.347019867549669</v>
      </c>
      <c r="Z111" s="47">
        <v>19.119211822660105</v>
      </c>
      <c r="AA111" s="47">
        <v>5.8263565891472853</v>
      </c>
      <c r="AB111" s="47">
        <v>19.37435897435898</v>
      </c>
      <c r="AC111" s="47">
        <v>19.37435897435898</v>
      </c>
      <c r="AD111" s="47">
        <v>14.264306784660766</v>
      </c>
      <c r="AF111" s="47"/>
      <c r="AG111" s="47"/>
      <c r="AI111" s="47">
        <f t="shared" si="4"/>
        <v>0.4</v>
      </c>
      <c r="AJ111" s="47">
        <f t="shared" si="5"/>
        <v>106</v>
      </c>
    </row>
    <row r="112" spans="2:36" hidden="1" x14ac:dyDescent="0.25">
      <c r="B112" s="168"/>
      <c r="C112" s="84"/>
      <c r="D112" s="88"/>
      <c r="E112" s="47">
        <v>107</v>
      </c>
      <c r="F112" s="47">
        <v>8.4999999999999982</v>
      </c>
      <c r="G112" s="47">
        <v>8.6395348837209287</v>
      </c>
      <c r="H112" s="47">
        <v>7.1666666666666652</v>
      </c>
      <c r="I112" s="47">
        <v>23.576923076923084</v>
      </c>
      <c r="J112" s="47">
        <v>12.999999999999998</v>
      </c>
      <c r="K112" s="47">
        <v>24.029411764705888</v>
      </c>
      <c r="L112" s="47">
        <v>13.657894736842103</v>
      </c>
      <c r="M112" s="47">
        <v>2.8809523809523814</v>
      </c>
      <c r="N112" s="47">
        <v>16.289473684210527</v>
      </c>
      <c r="O112" s="47">
        <v>0.5</v>
      </c>
      <c r="P112" s="47">
        <v>5.4999999999999982</v>
      </c>
      <c r="Q112" s="47">
        <v>17.166666666666671</v>
      </c>
      <c r="R112" s="47">
        <v>3.2027027027027031</v>
      </c>
      <c r="S112" s="47">
        <v>0.5</v>
      </c>
      <c r="T112" s="47">
        <v>45.661290322580648</v>
      </c>
      <c r="U112" s="47">
        <v>20.500000000000007</v>
      </c>
      <c r="V112" s="47">
        <v>15.884615384615383</v>
      </c>
      <c r="W112" s="47">
        <v>6.9516129032258043</v>
      </c>
      <c r="X112" s="47">
        <v>0.5</v>
      </c>
      <c r="Y112" s="47">
        <v>8.4470198675496686</v>
      </c>
      <c r="Z112" s="47">
        <v>19.219211822660107</v>
      </c>
      <c r="AA112" s="47">
        <v>5.9263565891472849</v>
      </c>
      <c r="AB112" s="47">
        <v>19.474358974358982</v>
      </c>
      <c r="AC112" s="47">
        <v>19.474358974358982</v>
      </c>
      <c r="AD112" s="47">
        <v>14.364306784660766</v>
      </c>
      <c r="AF112" s="47"/>
      <c r="AG112" s="47"/>
      <c r="AI112" s="47">
        <f t="shared" si="4"/>
        <v>0.5</v>
      </c>
      <c r="AJ112" s="47">
        <f t="shared" si="5"/>
        <v>107</v>
      </c>
    </row>
    <row r="113" spans="2:36" hidden="1" x14ac:dyDescent="0.25">
      <c r="B113" s="168"/>
      <c r="C113" s="84"/>
      <c r="D113" s="88"/>
      <c r="E113" s="47">
        <v>108</v>
      </c>
      <c r="F113" s="47">
        <v>8.5999999999999979</v>
      </c>
      <c r="G113" s="47">
        <v>8.7395348837209283</v>
      </c>
      <c r="H113" s="47">
        <v>7.2666666666666648</v>
      </c>
      <c r="I113" s="47">
        <v>23.676923076923085</v>
      </c>
      <c r="J113" s="47">
        <v>13.099999999999998</v>
      </c>
      <c r="K113" s="47">
        <v>24.129411764705889</v>
      </c>
      <c r="L113" s="47">
        <v>13.757894736842102</v>
      </c>
      <c r="M113" s="47">
        <v>2.9809523809523815</v>
      </c>
      <c r="N113" s="47">
        <v>16.389473684210529</v>
      </c>
      <c r="O113" s="47">
        <v>0.6</v>
      </c>
      <c r="P113" s="47">
        <v>5.5999999999999979</v>
      </c>
      <c r="Q113" s="47">
        <v>17.266666666666673</v>
      </c>
      <c r="R113" s="47">
        <v>3.3027027027027032</v>
      </c>
      <c r="S113" s="47">
        <v>0.6</v>
      </c>
      <c r="T113" s="47">
        <v>45.761290322580649</v>
      </c>
      <c r="U113" s="47">
        <v>20.600000000000009</v>
      </c>
      <c r="V113" s="47">
        <v>15.984615384615383</v>
      </c>
      <c r="W113" s="47">
        <v>7.0516129032258039</v>
      </c>
      <c r="X113" s="47">
        <v>0.6</v>
      </c>
      <c r="Y113" s="47">
        <v>8.5470198675496682</v>
      </c>
      <c r="Z113" s="47">
        <v>19.319211822660108</v>
      </c>
      <c r="AA113" s="47">
        <v>6.0263565891472846</v>
      </c>
      <c r="AB113" s="47">
        <v>19.574358974358983</v>
      </c>
      <c r="AC113" s="47">
        <v>19.574358974358983</v>
      </c>
      <c r="AD113" s="47">
        <v>14.464306784660765</v>
      </c>
      <c r="AF113" s="47"/>
      <c r="AG113" s="47"/>
      <c r="AI113" s="47">
        <f t="shared" si="4"/>
        <v>0.6</v>
      </c>
      <c r="AJ113" s="47">
        <f t="shared" si="5"/>
        <v>108</v>
      </c>
    </row>
    <row r="114" spans="2:36" hidden="1" x14ac:dyDescent="0.25">
      <c r="B114" s="168"/>
      <c r="C114" s="84"/>
      <c r="D114" s="88"/>
      <c r="E114" s="47">
        <v>109</v>
      </c>
      <c r="F114" s="47">
        <v>8.6999999999999975</v>
      </c>
      <c r="G114" s="47">
        <v>8.839534883720928</v>
      </c>
      <c r="H114" s="47">
        <v>7.3666666666666645</v>
      </c>
      <c r="I114" s="47">
        <v>23.776923076923087</v>
      </c>
      <c r="J114" s="47">
        <v>13.199999999999998</v>
      </c>
      <c r="K114" s="47">
        <v>24.22941176470589</v>
      </c>
      <c r="L114" s="47">
        <v>13.857894736842102</v>
      </c>
      <c r="M114" s="47">
        <v>3.0809523809523816</v>
      </c>
      <c r="N114" s="47">
        <v>16.48947368421053</v>
      </c>
      <c r="O114" s="47">
        <v>0.7</v>
      </c>
      <c r="P114" s="47">
        <v>5.6999999999999975</v>
      </c>
      <c r="Q114" s="47">
        <v>17.366666666666674</v>
      </c>
      <c r="R114" s="47">
        <v>3.4027027027027033</v>
      </c>
      <c r="S114" s="47">
        <v>0.7</v>
      </c>
      <c r="T114" s="47">
        <v>45.861290322580651</v>
      </c>
      <c r="U114" s="47">
        <v>20.70000000000001</v>
      </c>
      <c r="V114" s="47">
        <v>16.084615384615383</v>
      </c>
      <c r="W114" s="47">
        <v>7.1516129032258036</v>
      </c>
      <c r="X114" s="47">
        <v>0.7</v>
      </c>
      <c r="Y114" s="47">
        <v>8.6470198675496679</v>
      </c>
      <c r="Z114" s="47">
        <v>19.41921182266011</v>
      </c>
      <c r="AA114" s="47">
        <v>6.1263565891472842</v>
      </c>
      <c r="AB114" s="47">
        <v>19.674358974358984</v>
      </c>
      <c r="AC114" s="47">
        <v>19.674358974358984</v>
      </c>
      <c r="AD114" s="47">
        <v>14.564306784660765</v>
      </c>
      <c r="AF114" s="47"/>
      <c r="AG114" s="47"/>
      <c r="AI114" s="47">
        <f t="shared" si="4"/>
        <v>0.7</v>
      </c>
      <c r="AJ114" s="47">
        <f t="shared" si="5"/>
        <v>109</v>
      </c>
    </row>
    <row r="115" spans="2:36" hidden="1" x14ac:dyDescent="0.25">
      <c r="B115" s="168"/>
      <c r="C115" s="84"/>
      <c r="D115" s="88"/>
      <c r="E115" s="47">
        <v>110</v>
      </c>
      <c r="F115" s="47">
        <v>8.7999999999999972</v>
      </c>
      <c r="G115" s="47">
        <v>8.9395348837209276</v>
      </c>
      <c r="H115" s="47">
        <v>7.4666666666666641</v>
      </c>
      <c r="I115" s="47">
        <v>23.876923076923088</v>
      </c>
      <c r="J115" s="47">
        <v>13.299999999999997</v>
      </c>
      <c r="K115" s="47">
        <v>24.329411764705892</v>
      </c>
      <c r="L115" s="47">
        <v>13.957894736842102</v>
      </c>
      <c r="M115" s="47">
        <v>3.1809523809523816</v>
      </c>
      <c r="N115" s="47">
        <v>16.589473684210532</v>
      </c>
      <c r="O115" s="47">
        <v>0.79999999999999993</v>
      </c>
      <c r="P115" s="47">
        <v>5.7999999999999972</v>
      </c>
      <c r="Q115" s="47">
        <v>17.466666666666676</v>
      </c>
      <c r="R115" s="47">
        <v>3.5027027027027033</v>
      </c>
      <c r="S115" s="47">
        <v>0.79999999999999993</v>
      </c>
      <c r="T115" s="47">
        <v>45.961290322580652</v>
      </c>
      <c r="U115" s="47">
        <v>20.800000000000011</v>
      </c>
      <c r="V115" s="47">
        <v>16.184615384615384</v>
      </c>
      <c r="W115" s="47">
        <v>7.2516129032258032</v>
      </c>
      <c r="X115" s="47">
        <v>0.79999999999999993</v>
      </c>
      <c r="Y115" s="47">
        <v>8.7470198675496675</v>
      </c>
      <c r="Z115" s="47">
        <v>19.519211822660111</v>
      </c>
      <c r="AA115" s="47">
        <v>6.2263565891472838</v>
      </c>
      <c r="AB115" s="47">
        <v>19.774358974358986</v>
      </c>
      <c r="AC115" s="47">
        <v>19.774358974358986</v>
      </c>
      <c r="AD115" s="47">
        <v>14.664306784660765</v>
      </c>
      <c r="AF115" s="47"/>
      <c r="AG115" s="47"/>
      <c r="AI115" s="47">
        <f t="shared" si="4"/>
        <v>0.79999999999999993</v>
      </c>
      <c r="AJ115" s="47">
        <f t="shared" si="5"/>
        <v>110</v>
      </c>
    </row>
    <row r="116" spans="2:36" hidden="1" x14ac:dyDescent="0.25">
      <c r="B116" s="168"/>
      <c r="C116" s="89"/>
      <c r="D116" s="89"/>
      <c r="E116" s="47">
        <v>111</v>
      </c>
      <c r="F116" s="47">
        <v>8.8999999999999968</v>
      </c>
      <c r="G116" s="47">
        <v>9.0395348837209273</v>
      </c>
      <c r="H116" s="47">
        <v>7.5666666666666638</v>
      </c>
      <c r="I116" s="47">
        <v>23.976923076923089</v>
      </c>
      <c r="J116" s="47">
        <v>13.399999999999997</v>
      </c>
      <c r="K116" s="47">
        <v>24.429411764705893</v>
      </c>
      <c r="L116" s="47">
        <v>14.057894736842101</v>
      </c>
      <c r="M116" s="47">
        <v>3.2809523809523817</v>
      </c>
      <c r="N116" s="47">
        <v>16.689473684210533</v>
      </c>
      <c r="O116" s="47">
        <v>0.89999999999999991</v>
      </c>
      <c r="P116" s="47">
        <v>5.8999999999999968</v>
      </c>
      <c r="Q116" s="47">
        <v>17.566666666666677</v>
      </c>
      <c r="R116" s="47">
        <v>3.6027027027027034</v>
      </c>
      <c r="S116" s="47">
        <v>0.89999999999999991</v>
      </c>
      <c r="T116" s="47">
        <v>46.061290322580653</v>
      </c>
      <c r="U116" s="47">
        <v>20.900000000000013</v>
      </c>
      <c r="V116" s="47">
        <v>16.284615384615385</v>
      </c>
      <c r="W116" s="47">
        <v>7.3516129032258029</v>
      </c>
      <c r="X116" s="47">
        <v>0.89999999999999991</v>
      </c>
      <c r="Y116" s="47">
        <v>8.8470198675496672</v>
      </c>
      <c r="Z116" s="47">
        <v>19.619211822660112</v>
      </c>
      <c r="AA116" s="47">
        <v>6.3263565891472835</v>
      </c>
      <c r="AB116" s="47">
        <v>19.874358974358987</v>
      </c>
      <c r="AC116" s="47">
        <v>19.874358974358987</v>
      </c>
      <c r="AD116" s="47">
        <v>14.764306784660764</v>
      </c>
      <c r="AF116" s="47"/>
      <c r="AG116" s="47"/>
      <c r="AI116" s="47">
        <f t="shared" si="4"/>
        <v>0.89999999999999991</v>
      </c>
      <c r="AJ116" s="47">
        <f t="shared" si="5"/>
        <v>111</v>
      </c>
    </row>
    <row r="117" spans="2:36" hidden="1" x14ac:dyDescent="0.25">
      <c r="B117" s="168"/>
      <c r="C117" s="90"/>
      <c r="D117" s="90"/>
      <c r="E117" s="47">
        <v>112</v>
      </c>
      <c r="F117" s="47">
        <v>8.9999999999999964</v>
      </c>
      <c r="G117" s="47">
        <v>9.1395348837209269</v>
      </c>
      <c r="H117" s="47">
        <v>7.6666666666666634</v>
      </c>
      <c r="I117" s="47">
        <v>24.076923076923091</v>
      </c>
      <c r="J117" s="47">
        <v>13.499999999999996</v>
      </c>
      <c r="K117" s="47">
        <v>24.529411764705895</v>
      </c>
      <c r="L117" s="47">
        <v>14.157894736842101</v>
      </c>
      <c r="M117" s="47">
        <v>3.3809523809523818</v>
      </c>
      <c r="N117" s="47">
        <v>16.789473684210535</v>
      </c>
      <c r="O117" s="47">
        <v>0.99999999999999989</v>
      </c>
      <c r="P117" s="47">
        <v>5.9999999999999964</v>
      </c>
      <c r="Q117" s="47">
        <v>17.666666666666679</v>
      </c>
      <c r="R117" s="47">
        <v>3.7027027027027035</v>
      </c>
      <c r="S117" s="47">
        <v>0.99999999999999989</v>
      </c>
      <c r="T117" s="47">
        <v>46.161290322580655</v>
      </c>
      <c r="U117" s="47">
        <v>21.000000000000014</v>
      </c>
      <c r="V117" s="47">
        <v>16.384615384615387</v>
      </c>
      <c r="W117" s="47">
        <v>7.4516129032258025</v>
      </c>
      <c r="X117" s="47">
        <v>0.99999999999999989</v>
      </c>
      <c r="Y117" s="47">
        <v>8.9470198675496668</v>
      </c>
      <c r="Z117" s="47">
        <v>19.719211822660114</v>
      </c>
      <c r="AA117" s="47">
        <v>6.4263565891472831</v>
      </c>
      <c r="AB117" s="47">
        <v>19.974358974358989</v>
      </c>
      <c r="AC117" s="47">
        <v>19.974358974358989</v>
      </c>
      <c r="AD117" s="47">
        <v>14.864306784660764</v>
      </c>
      <c r="AF117" s="47"/>
      <c r="AG117" s="47"/>
      <c r="AI117" s="47">
        <f t="shared" si="4"/>
        <v>0.99999999999999989</v>
      </c>
      <c r="AJ117" s="47">
        <f t="shared" si="5"/>
        <v>112</v>
      </c>
    </row>
    <row r="118" spans="2:36" hidden="1" x14ac:dyDescent="0.25">
      <c r="B118" s="168"/>
      <c r="C118" s="84"/>
      <c r="D118" s="84"/>
      <c r="E118" s="47">
        <v>113</v>
      </c>
      <c r="F118" s="47">
        <v>9.0999999999999961</v>
      </c>
      <c r="G118" s="47">
        <v>9.2395348837209266</v>
      </c>
      <c r="H118" s="47">
        <v>7.7666666666666631</v>
      </c>
      <c r="I118" s="47">
        <v>24.176923076923092</v>
      </c>
      <c r="J118" s="47">
        <v>13.599999999999996</v>
      </c>
      <c r="K118" s="47">
        <v>24.629411764705896</v>
      </c>
      <c r="L118" s="47">
        <v>14.257894736842101</v>
      </c>
      <c r="M118" s="47">
        <v>3.4809523809523819</v>
      </c>
      <c r="N118" s="47">
        <v>16.889473684210536</v>
      </c>
      <c r="O118" s="47">
        <v>1.0999999999999999</v>
      </c>
      <c r="P118" s="47">
        <v>6.0999999999999961</v>
      </c>
      <c r="Q118" s="47">
        <v>17.76666666666668</v>
      </c>
      <c r="R118" s="47">
        <v>3.8027027027027036</v>
      </c>
      <c r="S118" s="47">
        <v>1.0999999999999999</v>
      </c>
      <c r="T118" s="47">
        <v>46.261290322580656</v>
      </c>
      <c r="U118" s="47">
        <v>21.100000000000016</v>
      </c>
      <c r="V118" s="47">
        <v>16.484615384615388</v>
      </c>
      <c r="W118" s="47">
        <v>7.5516129032258021</v>
      </c>
      <c r="X118" s="47">
        <v>1.0999999999999999</v>
      </c>
      <c r="Y118" s="47">
        <v>9.0470198675496665</v>
      </c>
      <c r="Z118" s="47">
        <v>19.819211822660115</v>
      </c>
      <c r="AA118" s="47">
        <v>6.5263565891472828</v>
      </c>
      <c r="AB118" s="47">
        <v>20.07435897435899</v>
      </c>
      <c r="AC118" s="47">
        <v>20.07435897435899</v>
      </c>
      <c r="AD118" s="47">
        <v>14.964306784660764</v>
      </c>
      <c r="AF118" s="47"/>
      <c r="AG118" s="47"/>
      <c r="AI118" s="47">
        <f t="shared" si="4"/>
        <v>1.0999999999999999</v>
      </c>
      <c r="AJ118" s="47">
        <f t="shared" si="5"/>
        <v>113</v>
      </c>
    </row>
    <row r="119" spans="2:36" hidden="1" x14ac:dyDescent="0.25">
      <c r="B119" s="168"/>
      <c r="C119" s="84"/>
      <c r="D119" s="84"/>
      <c r="E119" s="47">
        <v>114</v>
      </c>
      <c r="F119" s="47">
        <v>9.1999999999999957</v>
      </c>
      <c r="G119" s="47">
        <v>9.3395348837209262</v>
      </c>
      <c r="H119" s="47">
        <v>7.8666666666666627</v>
      </c>
      <c r="I119" s="47">
        <v>24.276923076923094</v>
      </c>
      <c r="J119" s="47">
        <v>13.699999999999996</v>
      </c>
      <c r="K119" s="47">
        <v>24.729411764705898</v>
      </c>
      <c r="L119" s="47">
        <v>14.3578947368421</v>
      </c>
      <c r="M119" s="47">
        <v>3.580952380952382</v>
      </c>
      <c r="N119" s="47">
        <v>16.989473684210537</v>
      </c>
      <c r="O119" s="47">
        <v>1.2</v>
      </c>
      <c r="P119" s="47">
        <v>6.1999999999999957</v>
      </c>
      <c r="Q119" s="47">
        <v>17.866666666666681</v>
      </c>
      <c r="R119" s="47">
        <v>3.9027027027027037</v>
      </c>
      <c r="S119" s="47">
        <v>1.2</v>
      </c>
      <c r="T119" s="47">
        <v>46.361290322580658</v>
      </c>
      <c r="U119" s="47">
        <v>21.200000000000017</v>
      </c>
      <c r="V119" s="47">
        <v>16.58461538461539</v>
      </c>
      <c r="W119" s="47">
        <v>7.6516129032258018</v>
      </c>
      <c r="X119" s="47">
        <v>1.2</v>
      </c>
      <c r="Y119" s="47">
        <v>9.1470198675496661</v>
      </c>
      <c r="Z119" s="47">
        <v>19.919211822660117</v>
      </c>
      <c r="AA119" s="47">
        <v>6.6263565891472824</v>
      </c>
      <c r="AB119" s="47">
        <v>20.174358974358992</v>
      </c>
      <c r="AC119" s="47">
        <v>20.174358974358992</v>
      </c>
      <c r="AD119" s="47">
        <v>15.064306784660763</v>
      </c>
      <c r="AF119" s="47"/>
      <c r="AG119" s="47"/>
      <c r="AI119" s="47">
        <f t="shared" si="4"/>
        <v>1.2</v>
      </c>
      <c r="AJ119" s="47">
        <f t="shared" si="5"/>
        <v>114</v>
      </c>
    </row>
    <row r="120" spans="2:36" hidden="1" x14ac:dyDescent="0.25">
      <c r="B120" s="168"/>
      <c r="C120" s="84"/>
      <c r="D120" s="84"/>
      <c r="E120" s="47">
        <v>115</v>
      </c>
      <c r="F120" s="47">
        <v>9.2999999999999954</v>
      </c>
      <c r="G120" s="47">
        <v>9.4395348837209259</v>
      </c>
      <c r="H120" s="47">
        <v>7.9666666666666623</v>
      </c>
      <c r="I120" s="47">
        <v>24.376923076923095</v>
      </c>
      <c r="J120" s="47">
        <v>13.799999999999995</v>
      </c>
      <c r="K120" s="47">
        <v>24.829411764705899</v>
      </c>
      <c r="L120" s="47">
        <v>14.4578947368421</v>
      </c>
      <c r="M120" s="47">
        <v>3.6809523809523821</v>
      </c>
      <c r="N120" s="47">
        <v>17.089473684210539</v>
      </c>
      <c r="O120" s="47">
        <v>1.3</v>
      </c>
      <c r="P120" s="47">
        <v>6.2999999999999954</v>
      </c>
      <c r="Q120" s="47">
        <v>17.966666666666683</v>
      </c>
      <c r="R120" s="47">
        <v>4.0027027027027033</v>
      </c>
      <c r="S120" s="47">
        <v>1.3</v>
      </c>
      <c r="T120" s="47">
        <v>46.461290322580659</v>
      </c>
      <c r="U120" s="47">
        <v>21.300000000000018</v>
      </c>
      <c r="V120" s="47">
        <v>16.684615384615391</v>
      </c>
      <c r="W120" s="47">
        <v>7.7516129032258014</v>
      </c>
      <c r="X120" s="47">
        <v>1.3</v>
      </c>
      <c r="Y120" s="47">
        <v>9.2470198675496658</v>
      </c>
      <c r="Z120" s="47">
        <v>20.019211822660118</v>
      </c>
      <c r="AA120" s="47">
        <v>6.7263565891472821</v>
      </c>
      <c r="AB120" s="47">
        <v>20.274358974358993</v>
      </c>
      <c r="AC120" s="47">
        <v>20.274358974358993</v>
      </c>
      <c r="AD120" s="47">
        <v>15.164306784660763</v>
      </c>
      <c r="AF120" s="47"/>
      <c r="AG120" s="47"/>
      <c r="AI120" s="47">
        <f t="shared" si="4"/>
        <v>1.3</v>
      </c>
      <c r="AJ120" s="47">
        <f t="shared" si="5"/>
        <v>115</v>
      </c>
    </row>
    <row r="121" spans="2:36" hidden="1" x14ac:dyDescent="0.25">
      <c r="B121" s="168"/>
      <c r="C121" s="84"/>
      <c r="D121" s="84"/>
      <c r="E121" s="47">
        <v>116</v>
      </c>
      <c r="F121" s="47">
        <v>9.399999999999995</v>
      </c>
      <c r="G121" s="47">
        <v>9.5395348837209255</v>
      </c>
      <c r="H121" s="47">
        <v>8.0666666666666629</v>
      </c>
      <c r="I121" s="47">
        <v>24.476923076923097</v>
      </c>
      <c r="J121" s="47">
        <v>13.899999999999995</v>
      </c>
      <c r="K121" s="47">
        <v>24.9294117647059</v>
      </c>
      <c r="L121" s="47">
        <v>14.557894736842099</v>
      </c>
      <c r="M121" s="47">
        <v>3.7809523809523822</v>
      </c>
      <c r="N121" s="47">
        <v>17.18947368421054</v>
      </c>
      <c r="O121" s="47">
        <v>1.4000000000000001</v>
      </c>
      <c r="P121" s="47">
        <v>6.399999999999995</v>
      </c>
      <c r="Q121" s="47">
        <v>18.066666666666684</v>
      </c>
      <c r="R121" s="47">
        <v>4.102702702702703</v>
      </c>
      <c r="S121" s="47">
        <v>1.4000000000000001</v>
      </c>
      <c r="T121" s="47">
        <v>46.56129032258066</v>
      </c>
      <c r="U121" s="47">
        <v>21.40000000000002</v>
      </c>
      <c r="V121" s="47">
        <v>16.784615384615392</v>
      </c>
      <c r="W121" s="47">
        <v>7.8516129032258011</v>
      </c>
      <c r="X121" s="47">
        <v>1.4000000000000001</v>
      </c>
      <c r="Y121" s="47">
        <v>9.3470198675496654</v>
      </c>
      <c r="Z121" s="47">
        <v>20.11921182266012</v>
      </c>
      <c r="AA121" s="47">
        <v>6.8263565891472817</v>
      </c>
      <c r="AB121" s="47">
        <v>20.374358974358994</v>
      </c>
      <c r="AC121" s="47">
        <v>20.374358974358994</v>
      </c>
      <c r="AD121" s="47">
        <v>15.264306784660763</v>
      </c>
      <c r="AF121" s="47"/>
      <c r="AG121" s="47"/>
      <c r="AI121" s="47">
        <f t="shared" si="4"/>
        <v>1.4000000000000001</v>
      </c>
      <c r="AJ121" s="47">
        <f t="shared" si="5"/>
        <v>116</v>
      </c>
    </row>
    <row r="122" spans="2:36" hidden="1" x14ac:dyDescent="0.25">
      <c r="B122" s="168"/>
      <c r="C122" s="84"/>
      <c r="D122" s="84"/>
      <c r="E122" s="47">
        <v>117</v>
      </c>
      <c r="F122" s="47">
        <v>9.4999999999999947</v>
      </c>
      <c r="G122" s="47">
        <v>9.6395348837209252</v>
      </c>
      <c r="H122" s="47">
        <v>8.1666666666666625</v>
      </c>
      <c r="I122" s="47">
        <v>24.576923076923098</v>
      </c>
      <c r="J122" s="47">
        <v>13.999999999999995</v>
      </c>
      <c r="K122" s="47">
        <v>25.029411764705902</v>
      </c>
      <c r="L122" s="47">
        <v>14.657894736842099</v>
      </c>
      <c r="M122" s="47">
        <v>3.8809523809523823</v>
      </c>
      <c r="N122" s="47">
        <v>17.289473684210542</v>
      </c>
      <c r="O122" s="47">
        <v>1.5000000000000002</v>
      </c>
      <c r="P122" s="47">
        <v>6.4999999999999947</v>
      </c>
      <c r="Q122" s="47">
        <v>18.166666666666686</v>
      </c>
      <c r="R122" s="47">
        <v>4.2027027027027026</v>
      </c>
      <c r="S122" s="47">
        <v>1.5000000000000002</v>
      </c>
      <c r="T122" s="47">
        <v>46.661290322580662</v>
      </c>
      <c r="U122" s="47">
        <v>21.500000000000021</v>
      </c>
      <c r="V122" s="47">
        <v>16.884615384615394</v>
      </c>
      <c r="W122" s="47">
        <v>7.9516129032258007</v>
      </c>
      <c r="X122" s="47">
        <v>1.5000000000000002</v>
      </c>
      <c r="Y122" s="47">
        <v>9.4470198675496651</v>
      </c>
      <c r="Z122" s="47">
        <v>20.219211822660121</v>
      </c>
      <c r="AA122" s="47">
        <v>6.9263565891472814</v>
      </c>
      <c r="AB122" s="47">
        <v>20.474358974358996</v>
      </c>
      <c r="AC122" s="47">
        <v>20.474358974358996</v>
      </c>
      <c r="AD122" s="47">
        <v>15.364306784660762</v>
      </c>
      <c r="AF122" s="47"/>
      <c r="AG122" s="47"/>
      <c r="AI122" s="47">
        <f t="shared" si="4"/>
        <v>1.5000000000000002</v>
      </c>
      <c r="AJ122" s="47">
        <f t="shared" si="5"/>
        <v>117</v>
      </c>
    </row>
    <row r="123" spans="2:36" hidden="1" x14ac:dyDescent="0.25">
      <c r="B123" s="168"/>
      <c r="C123" s="84"/>
      <c r="D123" s="84"/>
      <c r="E123" s="47">
        <v>118</v>
      </c>
      <c r="F123" s="47">
        <v>9.5999999999999943</v>
      </c>
      <c r="G123" s="47">
        <v>9.7395348837209248</v>
      </c>
      <c r="H123" s="47">
        <v>8.2666666666666622</v>
      </c>
      <c r="I123" s="47">
        <v>24.676923076923099</v>
      </c>
      <c r="J123" s="47">
        <v>14.099999999999994</v>
      </c>
      <c r="K123" s="47">
        <v>25.129411764705903</v>
      </c>
      <c r="L123" s="47">
        <v>14.757894736842099</v>
      </c>
      <c r="M123" s="47">
        <v>3.9809523809523824</v>
      </c>
      <c r="N123" s="47">
        <v>17.389473684210543</v>
      </c>
      <c r="O123" s="47">
        <v>1.6000000000000003</v>
      </c>
      <c r="P123" s="47">
        <v>6.5999999999999943</v>
      </c>
      <c r="Q123" s="47">
        <v>18.266666666666687</v>
      </c>
      <c r="R123" s="47">
        <v>4.3027027027027023</v>
      </c>
      <c r="S123" s="47">
        <v>1.6000000000000003</v>
      </c>
      <c r="T123" s="47">
        <v>46.761290322580663</v>
      </c>
      <c r="U123" s="47">
        <v>21.600000000000023</v>
      </c>
      <c r="V123" s="47">
        <v>16.984615384615395</v>
      </c>
      <c r="W123" s="47">
        <v>8.0516129032258004</v>
      </c>
      <c r="X123" s="47">
        <v>1.6000000000000003</v>
      </c>
      <c r="Y123" s="47">
        <v>9.5470198675496647</v>
      </c>
      <c r="Z123" s="47">
        <v>20.319211822660122</v>
      </c>
      <c r="AA123" s="47">
        <v>7.026356589147281</v>
      </c>
      <c r="AB123" s="47">
        <v>20.574358974358997</v>
      </c>
      <c r="AC123" s="47">
        <v>20.574358974358997</v>
      </c>
      <c r="AD123" s="47">
        <v>15.464306784660762</v>
      </c>
      <c r="AF123" s="47"/>
      <c r="AG123" s="47"/>
      <c r="AI123" s="47">
        <f t="shared" si="4"/>
        <v>1.6000000000000003</v>
      </c>
      <c r="AJ123" s="47">
        <f t="shared" si="5"/>
        <v>118</v>
      </c>
    </row>
    <row r="124" spans="2:36" hidden="1" x14ac:dyDescent="0.25">
      <c r="B124" s="168"/>
      <c r="C124" s="84"/>
      <c r="D124" s="84"/>
      <c r="E124" s="47">
        <v>119</v>
      </c>
      <c r="F124" s="47">
        <v>9.699999999999994</v>
      </c>
      <c r="G124" s="47">
        <v>9.8395348837209244</v>
      </c>
      <c r="H124" s="47">
        <v>8.3666666666666618</v>
      </c>
      <c r="I124" s="47">
        <v>24.776923076923101</v>
      </c>
      <c r="J124" s="47">
        <v>14.199999999999994</v>
      </c>
      <c r="K124" s="47">
        <v>25.229411764705905</v>
      </c>
      <c r="L124" s="47">
        <v>14.857894736842098</v>
      </c>
      <c r="M124" s="47">
        <v>4.0809523809523824</v>
      </c>
      <c r="N124" s="47">
        <v>17.489473684210544</v>
      </c>
      <c r="O124" s="47">
        <v>1.7000000000000004</v>
      </c>
      <c r="P124" s="47">
        <v>6.699999999999994</v>
      </c>
      <c r="Q124" s="47">
        <v>18.366666666666688</v>
      </c>
      <c r="R124" s="47">
        <v>4.4027027027027019</v>
      </c>
      <c r="S124" s="47">
        <v>1.7000000000000004</v>
      </c>
      <c r="T124" s="47">
        <v>46.861290322580665</v>
      </c>
      <c r="U124" s="47">
        <v>21.700000000000024</v>
      </c>
      <c r="V124" s="47">
        <v>17.084615384615397</v>
      </c>
      <c r="W124" s="47">
        <v>8.1516129032258</v>
      </c>
      <c r="X124" s="47">
        <v>1.7000000000000004</v>
      </c>
      <c r="Y124" s="47">
        <v>9.6470198675496643</v>
      </c>
      <c r="Z124" s="47">
        <v>20.419211822660124</v>
      </c>
      <c r="AA124" s="47">
        <v>7.1263565891472807</v>
      </c>
      <c r="AB124" s="47">
        <v>20.674358974358999</v>
      </c>
      <c r="AC124" s="47">
        <v>20.674358974358999</v>
      </c>
      <c r="AD124" s="47">
        <v>15.564306784660761</v>
      </c>
      <c r="AF124" s="47"/>
      <c r="AG124" s="47"/>
      <c r="AI124" s="47">
        <f t="shared" si="4"/>
        <v>1.7000000000000004</v>
      </c>
      <c r="AJ124" s="47">
        <f t="shared" si="5"/>
        <v>119</v>
      </c>
    </row>
    <row r="125" spans="2:36" hidden="1" x14ac:dyDescent="0.25">
      <c r="B125" s="168"/>
      <c r="C125" s="91"/>
      <c r="D125" s="91"/>
      <c r="E125" s="47">
        <v>120</v>
      </c>
      <c r="F125" s="47">
        <v>9.7999999999999936</v>
      </c>
      <c r="G125" s="47">
        <v>9.9395348837209241</v>
      </c>
      <c r="H125" s="47">
        <v>8.4666666666666615</v>
      </c>
      <c r="I125" s="47">
        <v>24.876923076923102</v>
      </c>
      <c r="J125" s="47">
        <v>14.299999999999994</v>
      </c>
      <c r="K125" s="47">
        <v>25.329411764705906</v>
      </c>
      <c r="L125" s="47">
        <v>14.957894736842098</v>
      </c>
      <c r="M125" s="47">
        <v>4.1809523809523821</v>
      </c>
      <c r="N125" s="47">
        <v>17.589473684210546</v>
      </c>
      <c r="O125" s="47">
        <v>1.8000000000000005</v>
      </c>
      <c r="P125" s="47">
        <v>6.7999999999999936</v>
      </c>
      <c r="Q125" s="47">
        <v>18.46666666666669</v>
      </c>
      <c r="R125" s="47">
        <v>4.5027027027027016</v>
      </c>
      <c r="S125" s="47">
        <v>1.8000000000000005</v>
      </c>
      <c r="T125" s="47">
        <v>46.961290322580666</v>
      </c>
      <c r="U125" s="47">
        <v>21.800000000000026</v>
      </c>
      <c r="V125" s="47">
        <v>17.184615384615398</v>
      </c>
      <c r="W125" s="47">
        <v>8.2516129032257997</v>
      </c>
      <c r="X125" s="47">
        <v>1.8000000000000005</v>
      </c>
      <c r="Y125" s="47">
        <v>9.747019867549664</v>
      </c>
      <c r="Z125" s="47">
        <v>20.519211822660125</v>
      </c>
      <c r="AA125" s="47">
        <v>7.2263565891472803</v>
      </c>
      <c r="AB125" s="47">
        <v>20.774358974359</v>
      </c>
      <c r="AC125" s="47">
        <v>20.774358974359</v>
      </c>
      <c r="AD125" s="47">
        <v>15.664306784660761</v>
      </c>
      <c r="AF125" s="47"/>
      <c r="AG125" s="47"/>
      <c r="AI125" s="47">
        <f t="shared" si="4"/>
        <v>1.8000000000000005</v>
      </c>
      <c r="AJ125" s="47">
        <f t="shared" si="5"/>
        <v>120</v>
      </c>
    </row>
    <row r="126" spans="2:36" hidden="1" x14ac:dyDescent="0.25">
      <c r="B126" s="168"/>
      <c r="C126" s="92"/>
      <c r="D126" s="93"/>
      <c r="E126" s="47">
        <v>121</v>
      </c>
      <c r="F126" s="47">
        <v>9.8999999999999932</v>
      </c>
      <c r="G126" s="47">
        <v>10.039534883720924</v>
      </c>
      <c r="H126" s="47">
        <v>8.5666666666666611</v>
      </c>
      <c r="I126" s="47">
        <v>24.976923076923104</v>
      </c>
      <c r="J126" s="47">
        <v>14.399999999999993</v>
      </c>
      <c r="K126" s="47">
        <v>25.429411764705907</v>
      </c>
      <c r="L126" s="47">
        <v>15.057894736842098</v>
      </c>
      <c r="M126" s="47">
        <v>4.2809523809523817</v>
      </c>
      <c r="N126" s="47">
        <v>17.689473684210547</v>
      </c>
      <c r="O126" s="47">
        <v>1.9000000000000006</v>
      </c>
      <c r="P126" s="47">
        <v>6.8999999999999932</v>
      </c>
      <c r="Q126" s="47">
        <v>18.566666666666691</v>
      </c>
      <c r="R126" s="47">
        <v>4.6027027027027012</v>
      </c>
      <c r="S126" s="47">
        <v>1.9000000000000006</v>
      </c>
      <c r="T126" s="47">
        <v>47.061290322580668</v>
      </c>
      <c r="U126" s="47">
        <v>21.900000000000027</v>
      </c>
      <c r="V126" s="47">
        <v>17.2846153846154</v>
      </c>
      <c r="W126" s="47">
        <v>8.3516129032257993</v>
      </c>
      <c r="X126" s="47">
        <v>1.9000000000000006</v>
      </c>
      <c r="Y126" s="47">
        <v>9.8470198675496636</v>
      </c>
      <c r="Z126" s="47">
        <v>20.619211822660127</v>
      </c>
      <c r="AA126" s="47">
        <v>7.3263565891472799</v>
      </c>
      <c r="AB126" s="47">
        <v>20.874358974359001</v>
      </c>
      <c r="AC126" s="47">
        <v>20.874358974359001</v>
      </c>
      <c r="AD126" s="47">
        <v>15.764306784660761</v>
      </c>
      <c r="AF126" s="47"/>
      <c r="AG126" s="47"/>
      <c r="AI126" s="47">
        <f t="shared" si="4"/>
        <v>1.9000000000000006</v>
      </c>
      <c r="AJ126" s="47">
        <f t="shared" si="5"/>
        <v>121</v>
      </c>
    </row>
    <row r="127" spans="2:36" hidden="1" x14ac:dyDescent="0.25">
      <c r="B127" s="168"/>
      <c r="C127" s="92"/>
      <c r="D127" s="93"/>
      <c r="E127" s="47">
        <v>122</v>
      </c>
      <c r="F127" s="47">
        <v>9.9999999999999929</v>
      </c>
      <c r="G127" s="47">
        <v>10.139534883720923</v>
      </c>
      <c r="H127" s="47">
        <v>8.6666666666666607</v>
      </c>
      <c r="I127" s="47">
        <v>25.076923076923105</v>
      </c>
      <c r="J127" s="47">
        <v>14.499999999999993</v>
      </c>
      <c r="K127" s="47">
        <v>25.529411764705909</v>
      </c>
      <c r="L127" s="47">
        <v>15.157894736842097</v>
      </c>
      <c r="M127" s="47">
        <v>4.3809523809523814</v>
      </c>
      <c r="N127" s="47">
        <v>17.789473684210549</v>
      </c>
      <c r="O127" s="47">
        <v>2.0000000000000004</v>
      </c>
      <c r="P127" s="47">
        <v>6.9999999999999929</v>
      </c>
      <c r="Q127" s="47">
        <v>18.666666666666693</v>
      </c>
      <c r="R127" s="47">
        <v>4.7027027027027009</v>
      </c>
      <c r="S127" s="47">
        <v>2.0000000000000004</v>
      </c>
      <c r="T127" s="47">
        <v>47.161290322580669</v>
      </c>
      <c r="U127" s="47">
        <v>22.000000000000028</v>
      </c>
      <c r="V127" s="47">
        <v>17.384615384615401</v>
      </c>
      <c r="W127" s="47">
        <v>8.4516129032257989</v>
      </c>
      <c r="X127" s="47">
        <v>2.0000000000000004</v>
      </c>
      <c r="Y127" s="47">
        <v>9.9470198675496633</v>
      </c>
      <c r="Z127" s="47">
        <v>20.719211822660128</v>
      </c>
      <c r="AA127" s="47">
        <v>7.4263565891472796</v>
      </c>
      <c r="AB127" s="47">
        <v>20.974358974359003</v>
      </c>
      <c r="AC127" s="47">
        <v>20.974358974359003</v>
      </c>
      <c r="AD127" s="47">
        <v>15.86430678466076</v>
      </c>
      <c r="AF127" s="47"/>
      <c r="AG127" s="47"/>
      <c r="AI127" s="47">
        <f t="shared" si="4"/>
        <v>2.0000000000000004</v>
      </c>
      <c r="AJ127" s="47">
        <f t="shared" si="5"/>
        <v>122</v>
      </c>
    </row>
    <row r="128" spans="2:36" hidden="1" x14ac:dyDescent="0.25">
      <c r="B128" s="168"/>
      <c r="C128" s="92"/>
      <c r="D128" s="93"/>
      <c r="E128" s="47">
        <v>123</v>
      </c>
      <c r="F128" s="47">
        <v>10.099999999999993</v>
      </c>
      <c r="G128" s="47">
        <v>10.239534883720923</v>
      </c>
      <c r="H128" s="47">
        <v>8.7666666666666604</v>
      </c>
      <c r="I128" s="47">
        <v>25.176923076923106</v>
      </c>
      <c r="J128" s="47">
        <v>14.599999999999993</v>
      </c>
      <c r="K128" s="47">
        <v>25.62941176470591</v>
      </c>
      <c r="L128" s="47">
        <v>15.257894736842097</v>
      </c>
      <c r="M128" s="47">
        <v>4.480952380952381</v>
      </c>
      <c r="N128" s="47">
        <v>17.88947368421055</v>
      </c>
      <c r="O128" s="47">
        <v>2.1000000000000005</v>
      </c>
      <c r="P128" s="47">
        <v>7.0999999999999925</v>
      </c>
      <c r="Q128" s="47">
        <v>18.766666666666694</v>
      </c>
      <c r="R128" s="47">
        <v>4.8027027027027005</v>
      </c>
      <c r="S128" s="47">
        <v>2.1000000000000005</v>
      </c>
      <c r="T128" s="47">
        <v>47.26129032258067</v>
      </c>
      <c r="U128" s="47">
        <v>22.10000000000003</v>
      </c>
      <c r="V128" s="47">
        <v>17.484615384615402</v>
      </c>
      <c r="W128" s="47">
        <v>8.5516129032257986</v>
      </c>
      <c r="X128" s="47">
        <v>2.1000000000000005</v>
      </c>
      <c r="Y128" s="47">
        <v>10.047019867549663</v>
      </c>
      <c r="Z128" s="47">
        <v>20.819211822660129</v>
      </c>
      <c r="AA128" s="47">
        <v>7.5263565891472792</v>
      </c>
      <c r="AB128" s="47">
        <v>21.074358974359004</v>
      </c>
      <c r="AC128" s="47">
        <v>21.074358974359004</v>
      </c>
      <c r="AD128" s="47">
        <v>15.96430678466076</v>
      </c>
      <c r="AF128" s="47"/>
      <c r="AG128" s="47"/>
      <c r="AI128" s="47">
        <f t="shared" si="4"/>
        <v>2.1000000000000005</v>
      </c>
      <c r="AJ128" s="47">
        <f t="shared" si="5"/>
        <v>123</v>
      </c>
    </row>
    <row r="129" spans="2:36" hidden="1" x14ac:dyDescent="0.25">
      <c r="B129" s="168"/>
      <c r="C129" s="94"/>
      <c r="D129" s="93"/>
      <c r="E129" s="47">
        <v>124</v>
      </c>
      <c r="F129" s="47">
        <v>10.199999999999992</v>
      </c>
      <c r="G129" s="47">
        <v>10.339534883720923</v>
      </c>
      <c r="H129" s="47">
        <v>8.86666666666666</v>
      </c>
      <c r="I129" s="47">
        <v>25.276923076923108</v>
      </c>
      <c r="J129" s="47">
        <v>14.699999999999992</v>
      </c>
      <c r="K129" s="47">
        <v>25.729411764705912</v>
      </c>
      <c r="L129" s="47">
        <v>15.357894736842097</v>
      </c>
      <c r="M129" s="47">
        <v>4.5809523809523807</v>
      </c>
      <c r="N129" s="47">
        <v>17.989473684210552</v>
      </c>
      <c r="O129" s="47">
        <v>2.2000000000000006</v>
      </c>
      <c r="P129" s="47">
        <v>7.1999999999999922</v>
      </c>
      <c r="Q129" s="47">
        <v>18.866666666666696</v>
      </c>
      <c r="R129" s="47">
        <v>4.9027027027027001</v>
      </c>
      <c r="S129" s="47">
        <v>2.2000000000000006</v>
      </c>
      <c r="T129" s="47">
        <v>47.361290322580672</v>
      </c>
      <c r="U129" s="47">
        <v>22.200000000000031</v>
      </c>
      <c r="V129" s="47">
        <v>17.584615384615404</v>
      </c>
      <c r="W129" s="47">
        <v>8.6516129032257982</v>
      </c>
      <c r="X129" s="47">
        <v>2.2000000000000006</v>
      </c>
      <c r="Y129" s="47">
        <v>10.147019867549663</v>
      </c>
      <c r="Z129" s="47">
        <v>20.919211822660131</v>
      </c>
      <c r="AA129" s="47">
        <v>7.6263565891472789</v>
      </c>
      <c r="AB129" s="47">
        <v>21.174358974359006</v>
      </c>
      <c r="AC129" s="47">
        <v>21.174358974359006</v>
      </c>
      <c r="AD129" s="47">
        <v>16.064306784660761</v>
      </c>
      <c r="AF129" s="47"/>
      <c r="AG129" s="47"/>
      <c r="AI129" s="47">
        <f t="shared" si="4"/>
        <v>2.2000000000000006</v>
      </c>
      <c r="AJ129" s="47">
        <f t="shared" si="5"/>
        <v>124</v>
      </c>
    </row>
    <row r="130" spans="2:36" hidden="1" x14ac:dyDescent="0.25">
      <c r="B130" s="168"/>
      <c r="C130" s="92"/>
      <c r="D130" s="93"/>
      <c r="E130" s="47">
        <v>125</v>
      </c>
      <c r="F130" s="47">
        <v>10.299999999999992</v>
      </c>
      <c r="G130" s="47">
        <v>10.439534883720922</v>
      </c>
      <c r="H130" s="47">
        <v>8.9666666666666597</v>
      </c>
      <c r="I130" s="47">
        <v>25.376923076923109</v>
      </c>
      <c r="J130" s="47">
        <v>14.799999999999992</v>
      </c>
      <c r="K130" s="47">
        <v>25.829411764705913</v>
      </c>
      <c r="L130" s="47">
        <v>15.457894736842096</v>
      </c>
      <c r="M130" s="47">
        <v>4.6809523809523803</v>
      </c>
      <c r="N130" s="47">
        <v>18.089473684210553</v>
      </c>
      <c r="O130" s="47">
        <v>2.3000000000000007</v>
      </c>
      <c r="P130" s="47">
        <v>7.2999999999999918</v>
      </c>
      <c r="Q130" s="47">
        <v>18.966666666666697</v>
      </c>
      <c r="R130" s="47">
        <v>5.0027027027026998</v>
      </c>
      <c r="S130" s="47">
        <v>2.3000000000000007</v>
      </c>
      <c r="T130" s="47">
        <v>47.461290322580673</v>
      </c>
      <c r="U130" s="47">
        <v>22.300000000000033</v>
      </c>
      <c r="V130" s="47">
        <v>17.684615384615405</v>
      </c>
      <c r="W130" s="47">
        <v>8.7516129032257979</v>
      </c>
      <c r="X130" s="47">
        <v>2.3000000000000007</v>
      </c>
      <c r="Y130" s="47">
        <v>10.247019867549662</v>
      </c>
      <c r="Z130" s="47">
        <v>21.019211822660132</v>
      </c>
      <c r="AA130" s="47">
        <v>7.7263565891472785</v>
      </c>
      <c r="AB130" s="47">
        <v>21.274358974359007</v>
      </c>
      <c r="AC130" s="47">
        <v>21.274358974359007</v>
      </c>
      <c r="AD130" s="47">
        <v>16.164306784660763</v>
      </c>
      <c r="AF130" s="47"/>
      <c r="AG130" s="47"/>
      <c r="AI130" s="47">
        <f t="shared" si="4"/>
        <v>2.3000000000000007</v>
      </c>
      <c r="AJ130" s="47">
        <f t="shared" si="5"/>
        <v>125</v>
      </c>
    </row>
    <row r="131" spans="2:36" hidden="1" x14ac:dyDescent="0.25">
      <c r="B131" s="168"/>
      <c r="C131" s="92"/>
      <c r="D131" s="93"/>
      <c r="E131" s="47">
        <v>126</v>
      </c>
      <c r="F131" s="47">
        <v>10.399999999999991</v>
      </c>
      <c r="G131" s="47">
        <v>10.539534883720922</v>
      </c>
      <c r="H131" s="47">
        <v>9.0666666666666593</v>
      </c>
      <c r="I131" s="47">
        <v>25.476923076923111</v>
      </c>
      <c r="J131" s="47">
        <v>14.899999999999991</v>
      </c>
      <c r="K131" s="47">
        <v>25.929411764705915</v>
      </c>
      <c r="L131" s="47">
        <v>15.557894736842096</v>
      </c>
      <c r="M131" s="47">
        <v>4.78095238095238</v>
      </c>
      <c r="N131" s="47">
        <v>18.189473684210554</v>
      </c>
      <c r="O131" s="47">
        <v>2.4000000000000008</v>
      </c>
      <c r="P131" s="47">
        <v>7.3999999999999915</v>
      </c>
      <c r="Q131" s="47">
        <v>19.066666666666698</v>
      </c>
      <c r="R131" s="47">
        <v>5.1027027027026994</v>
      </c>
      <c r="S131" s="47">
        <v>2.4000000000000008</v>
      </c>
      <c r="T131" s="47">
        <v>47.561290322580675</v>
      </c>
      <c r="U131" s="47">
        <v>22.400000000000034</v>
      </c>
      <c r="V131" s="47">
        <v>17.784615384615407</v>
      </c>
      <c r="W131" s="47">
        <v>8.8516129032257975</v>
      </c>
      <c r="X131" s="47">
        <v>2.4000000000000008</v>
      </c>
      <c r="Y131" s="47">
        <v>10.347019867549662</v>
      </c>
      <c r="Z131" s="47">
        <v>21.119211822660134</v>
      </c>
      <c r="AA131" s="47">
        <v>7.8263565891472782</v>
      </c>
      <c r="AB131" s="47">
        <v>21.374358974359009</v>
      </c>
      <c r="AC131" s="47">
        <v>21.374358974359009</v>
      </c>
      <c r="AD131" s="47">
        <v>16.264306784660764</v>
      </c>
      <c r="AF131" s="47"/>
      <c r="AG131" s="47"/>
      <c r="AI131" s="47">
        <f t="shared" si="4"/>
        <v>2.4000000000000008</v>
      </c>
      <c r="AJ131" s="47">
        <f t="shared" si="5"/>
        <v>126</v>
      </c>
    </row>
    <row r="132" spans="2:36" hidden="1" x14ac:dyDescent="0.25">
      <c r="B132" s="168"/>
      <c r="C132" s="92"/>
      <c r="D132" s="93"/>
      <c r="E132" s="47">
        <v>127</v>
      </c>
      <c r="F132" s="47">
        <v>10.499999999999991</v>
      </c>
      <c r="G132" s="47">
        <v>10.639534883720922</v>
      </c>
      <c r="H132" s="47">
        <v>9.166666666666659</v>
      </c>
      <c r="I132" s="47">
        <v>25.576923076923112</v>
      </c>
      <c r="J132" s="47">
        <v>14.999999999999991</v>
      </c>
      <c r="K132" s="47">
        <v>26.029411764705916</v>
      </c>
      <c r="L132" s="47">
        <v>15.657894736842096</v>
      </c>
      <c r="M132" s="47">
        <v>4.8809523809523796</v>
      </c>
      <c r="N132" s="47">
        <v>18.289473684210556</v>
      </c>
      <c r="O132" s="47">
        <v>2.5000000000000009</v>
      </c>
      <c r="P132" s="47">
        <v>7.4999999999999911</v>
      </c>
      <c r="Q132" s="47">
        <v>19.1666666666667</v>
      </c>
      <c r="R132" s="47">
        <v>5.2027027027026991</v>
      </c>
      <c r="S132" s="47">
        <v>2.5000000000000009</v>
      </c>
      <c r="T132" s="47">
        <v>47.661290322580676</v>
      </c>
      <c r="U132" s="47">
        <v>22.500000000000036</v>
      </c>
      <c r="V132" s="47">
        <v>17.884615384615408</v>
      </c>
      <c r="W132" s="47">
        <v>8.9516129032257972</v>
      </c>
      <c r="X132" s="47">
        <v>2.5000000000000009</v>
      </c>
      <c r="Y132" s="47">
        <v>10.447019867549661</v>
      </c>
      <c r="Z132" s="47">
        <v>21.219211822660135</v>
      </c>
      <c r="AA132" s="47">
        <v>7.9263565891472778</v>
      </c>
      <c r="AB132" s="47">
        <v>21.47435897435901</v>
      </c>
      <c r="AC132" s="47">
        <v>21.47435897435901</v>
      </c>
      <c r="AD132" s="47">
        <v>16.364306784660766</v>
      </c>
      <c r="AF132" s="47"/>
      <c r="AG132" s="47"/>
      <c r="AI132" s="47">
        <f t="shared" si="4"/>
        <v>2.5000000000000009</v>
      </c>
      <c r="AJ132" s="47">
        <f t="shared" si="5"/>
        <v>127</v>
      </c>
    </row>
    <row r="133" spans="2:36" hidden="1" x14ac:dyDescent="0.25">
      <c r="B133" s="168"/>
      <c r="C133" s="94"/>
      <c r="D133" s="93"/>
      <c r="E133" s="47">
        <v>128</v>
      </c>
      <c r="F133" s="47">
        <v>10.599999999999991</v>
      </c>
      <c r="G133" s="47">
        <v>10.739534883720921</v>
      </c>
      <c r="H133" s="47">
        <v>9.2666666666666586</v>
      </c>
      <c r="I133" s="47">
        <v>25.676923076923114</v>
      </c>
      <c r="J133" s="47">
        <v>15.099999999999991</v>
      </c>
      <c r="K133" s="47">
        <v>26.129411764705917</v>
      </c>
      <c r="L133" s="47">
        <v>15.757894736842095</v>
      </c>
      <c r="M133" s="47">
        <v>4.9809523809523792</v>
      </c>
      <c r="N133" s="47">
        <v>18.389473684210557</v>
      </c>
      <c r="O133" s="47">
        <v>2.600000000000001</v>
      </c>
      <c r="P133" s="47">
        <v>7.5999999999999908</v>
      </c>
      <c r="Q133" s="47">
        <v>19.266666666666701</v>
      </c>
      <c r="R133" s="47">
        <v>5.3027027027026987</v>
      </c>
      <c r="S133" s="47">
        <v>2.600000000000001</v>
      </c>
      <c r="T133" s="47">
        <v>47.761290322580678</v>
      </c>
      <c r="U133" s="47">
        <v>22.600000000000037</v>
      </c>
      <c r="V133" s="47">
        <v>17.98461538461541</v>
      </c>
      <c r="W133" s="47">
        <v>9.0516129032257968</v>
      </c>
      <c r="X133" s="47">
        <v>2.600000000000001</v>
      </c>
      <c r="Y133" s="47">
        <v>10.547019867549661</v>
      </c>
      <c r="Z133" s="47">
        <v>21.319211822660137</v>
      </c>
      <c r="AA133" s="47">
        <v>8.0263565891472783</v>
      </c>
      <c r="AB133" s="47">
        <v>21.574358974359011</v>
      </c>
      <c r="AC133" s="47">
        <v>21.574358974359011</v>
      </c>
      <c r="AD133" s="47">
        <v>16.464306784660767</v>
      </c>
      <c r="AF133" s="47"/>
      <c r="AG133" s="47"/>
      <c r="AI133" s="47">
        <f t="shared" si="4"/>
        <v>2.600000000000001</v>
      </c>
      <c r="AJ133" s="47">
        <f t="shared" si="5"/>
        <v>128</v>
      </c>
    </row>
    <row r="134" spans="2:36" hidden="1" x14ac:dyDescent="0.25">
      <c r="B134" s="168"/>
      <c r="C134" s="94"/>
      <c r="D134" s="93"/>
      <c r="E134" s="47">
        <v>129</v>
      </c>
      <c r="F134" s="47">
        <v>10.69999999999999</v>
      </c>
      <c r="G134" s="47">
        <v>10.839534883720921</v>
      </c>
      <c r="H134" s="47">
        <v>9.3666666666666583</v>
      </c>
      <c r="I134" s="47">
        <v>25.776923076923115</v>
      </c>
      <c r="J134" s="47">
        <v>15.19999999999999</v>
      </c>
      <c r="K134" s="47">
        <v>26.229411764705919</v>
      </c>
      <c r="L134" s="47">
        <v>15.857894736842095</v>
      </c>
      <c r="M134" s="47">
        <v>5.0809523809523789</v>
      </c>
      <c r="N134" s="47">
        <v>18.489473684210559</v>
      </c>
      <c r="O134" s="47">
        <v>2.7000000000000011</v>
      </c>
      <c r="P134" s="47">
        <v>7.6999999999999904</v>
      </c>
      <c r="Q134" s="47">
        <v>19.366666666666703</v>
      </c>
      <c r="R134" s="47">
        <v>5.4027027027026984</v>
      </c>
      <c r="S134" s="47">
        <v>2.7000000000000011</v>
      </c>
      <c r="T134" s="47">
        <v>47.861290322580679</v>
      </c>
      <c r="U134" s="47">
        <v>22.700000000000038</v>
      </c>
      <c r="V134" s="47">
        <v>18.084615384615411</v>
      </c>
      <c r="W134" s="47">
        <v>9.1516129032257965</v>
      </c>
      <c r="X134" s="47">
        <v>2.7000000000000011</v>
      </c>
      <c r="Y134" s="47">
        <v>10.647019867549661</v>
      </c>
      <c r="Z134" s="47">
        <v>21.419211822660138</v>
      </c>
      <c r="AA134" s="47">
        <v>8.126356589147278</v>
      </c>
      <c r="AB134" s="47">
        <v>21.674358974359013</v>
      </c>
      <c r="AC134" s="47">
        <v>21.674358974359013</v>
      </c>
      <c r="AD134" s="47">
        <v>16.564306784660769</v>
      </c>
      <c r="AF134" s="47"/>
      <c r="AG134" s="47"/>
      <c r="AI134" s="47">
        <f t="shared" si="4"/>
        <v>2.7000000000000011</v>
      </c>
      <c r="AJ134" s="47">
        <f t="shared" si="5"/>
        <v>129</v>
      </c>
    </row>
    <row r="135" spans="2:36" hidden="1" x14ac:dyDescent="0.25">
      <c r="B135" s="168"/>
      <c r="C135" s="47"/>
      <c r="D135" s="47"/>
      <c r="E135" s="47">
        <v>130</v>
      </c>
      <c r="F135" s="47">
        <v>10.79999999999999</v>
      </c>
      <c r="G135" s="47">
        <v>10.939534883720921</v>
      </c>
      <c r="H135" s="47">
        <v>9.4666666666666579</v>
      </c>
      <c r="I135" s="47">
        <v>25.876923076923116</v>
      </c>
      <c r="J135" s="47">
        <v>15.29999999999999</v>
      </c>
      <c r="K135" s="47">
        <v>26.32941176470592</v>
      </c>
      <c r="L135" s="47">
        <v>15.957894736842094</v>
      </c>
      <c r="M135" s="47">
        <v>5.1809523809523785</v>
      </c>
      <c r="N135" s="47">
        <v>18.58947368421056</v>
      </c>
      <c r="O135" s="47">
        <v>2.8000000000000012</v>
      </c>
      <c r="P135" s="47">
        <v>7.7999999999999901</v>
      </c>
      <c r="Q135" s="47">
        <v>19.466666666666704</v>
      </c>
      <c r="R135" s="47">
        <v>5.502702702702698</v>
      </c>
      <c r="S135" s="47">
        <v>2.8000000000000012</v>
      </c>
      <c r="T135" s="47">
        <v>47.96129032258068</v>
      </c>
      <c r="U135" s="47">
        <v>22.80000000000004</v>
      </c>
      <c r="V135" s="47">
        <v>18.184615384615412</v>
      </c>
      <c r="W135" s="47">
        <v>9.2516129032257961</v>
      </c>
      <c r="X135" s="47">
        <v>2.8000000000000012</v>
      </c>
      <c r="Y135" s="47">
        <v>10.74701986754966</v>
      </c>
      <c r="Z135" s="47">
        <v>21.519211822660139</v>
      </c>
      <c r="AA135" s="47">
        <v>8.2263565891472776</v>
      </c>
      <c r="AB135" s="47">
        <v>21.774358974359014</v>
      </c>
      <c r="AC135" s="47">
        <v>21.774358974359014</v>
      </c>
      <c r="AD135" s="47">
        <v>16.66430678466077</v>
      </c>
      <c r="AF135" s="47"/>
      <c r="AG135" s="47"/>
      <c r="AI135" s="47">
        <f t="shared" si="4"/>
        <v>2.8000000000000012</v>
      </c>
      <c r="AJ135" s="47">
        <f t="shared" si="5"/>
        <v>130</v>
      </c>
    </row>
    <row r="136" spans="2:36" hidden="1" x14ac:dyDescent="0.25">
      <c r="B136" s="168"/>
      <c r="C136" s="95"/>
      <c r="D136" s="95"/>
      <c r="E136" s="47">
        <v>131</v>
      </c>
      <c r="F136" s="47">
        <v>10.89999999999999</v>
      </c>
      <c r="G136" s="47">
        <v>11.03953488372092</v>
      </c>
      <c r="H136" s="47">
        <v>9.5666666666666575</v>
      </c>
      <c r="I136" s="47">
        <v>25.976923076923118</v>
      </c>
      <c r="J136" s="47">
        <v>15.39999999999999</v>
      </c>
      <c r="K136" s="47">
        <v>26.429411764705922</v>
      </c>
      <c r="L136" s="47">
        <v>16.057894736842094</v>
      </c>
      <c r="M136" s="47">
        <v>5.2809523809523782</v>
      </c>
      <c r="N136" s="47">
        <v>18.689473684210562</v>
      </c>
      <c r="O136" s="47">
        <v>2.9000000000000012</v>
      </c>
      <c r="P136" s="47">
        <v>7.8999999999999897</v>
      </c>
      <c r="Q136" s="47">
        <v>19.566666666666706</v>
      </c>
      <c r="R136" s="47">
        <v>5.6027027027026977</v>
      </c>
      <c r="S136" s="47">
        <v>2.9000000000000012</v>
      </c>
      <c r="T136" s="47">
        <v>48.061290322580682</v>
      </c>
      <c r="U136" s="47">
        <v>22.900000000000041</v>
      </c>
      <c r="V136" s="47">
        <v>18.284615384615414</v>
      </c>
      <c r="W136" s="47">
        <v>9.3516129032257957</v>
      </c>
      <c r="X136" s="47">
        <v>2.9000000000000012</v>
      </c>
      <c r="Y136" s="47">
        <v>10.84701986754966</v>
      </c>
      <c r="Z136" s="47">
        <v>21.619211822660141</v>
      </c>
      <c r="AA136" s="47">
        <v>8.3263565891472773</v>
      </c>
      <c r="AB136" s="47">
        <v>21.874358974359016</v>
      </c>
      <c r="AC136" s="47">
        <v>21.874358974359016</v>
      </c>
      <c r="AD136" s="47">
        <v>16.764306784660771</v>
      </c>
      <c r="AF136" s="47"/>
      <c r="AG136" s="47"/>
      <c r="AI136" s="47">
        <f t="shared" si="4"/>
        <v>2.9000000000000012</v>
      </c>
      <c r="AJ136" s="47">
        <f t="shared" si="5"/>
        <v>131</v>
      </c>
    </row>
    <row r="137" spans="2:36" hidden="1" x14ac:dyDescent="0.25">
      <c r="B137" s="168"/>
      <c r="C137" s="84"/>
      <c r="D137" s="84"/>
      <c r="E137" s="47">
        <v>132</v>
      </c>
      <c r="F137" s="47">
        <v>10.999999999999989</v>
      </c>
      <c r="G137" s="47">
        <v>11.13953488372092</v>
      </c>
      <c r="H137" s="47">
        <v>9.6666666666666572</v>
      </c>
      <c r="I137" s="47">
        <v>26.076923076923119</v>
      </c>
      <c r="J137" s="47">
        <v>15.499999999999989</v>
      </c>
      <c r="K137" s="47">
        <v>26.529411764705923</v>
      </c>
      <c r="L137" s="47">
        <v>16.157894736842096</v>
      </c>
      <c r="M137" s="47">
        <v>5.3809523809523778</v>
      </c>
      <c r="N137" s="47">
        <v>18.789473684210563</v>
      </c>
      <c r="O137" s="47">
        <v>3.0000000000000013</v>
      </c>
      <c r="P137" s="47">
        <v>7.9999999999999893</v>
      </c>
      <c r="Q137" s="47">
        <v>19.666666666666707</v>
      </c>
      <c r="R137" s="47">
        <v>5.7027027027026973</v>
      </c>
      <c r="S137" s="47">
        <v>3.0000000000000013</v>
      </c>
      <c r="T137" s="47">
        <v>48.161290322580683</v>
      </c>
      <c r="U137" s="47">
        <v>23.000000000000043</v>
      </c>
      <c r="V137" s="47">
        <v>18.384615384615415</v>
      </c>
      <c r="W137" s="47">
        <v>9.4516129032257954</v>
      </c>
      <c r="X137" s="47">
        <v>3.0000000000000013</v>
      </c>
      <c r="Y137" s="47">
        <v>10.94701986754966</v>
      </c>
      <c r="Z137" s="47">
        <v>21.719211822660142</v>
      </c>
      <c r="AA137" s="47">
        <v>8.4263565891472769</v>
      </c>
      <c r="AB137" s="47">
        <v>21.974358974359017</v>
      </c>
      <c r="AC137" s="47">
        <v>21.974358974359017</v>
      </c>
      <c r="AD137" s="47">
        <v>16.864306784660773</v>
      </c>
      <c r="AF137" s="47"/>
      <c r="AG137" s="47"/>
      <c r="AI137" s="47">
        <f t="shared" si="4"/>
        <v>3.0000000000000013</v>
      </c>
      <c r="AJ137" s="47">
        <f t="shared" si="5"/>
        <v>132</v>
      </c>
    </row>
    <row r="138" spans="2:36" hidden="1" x14ac:dyDescent="0.25">
      <c r="B138" s="168"/>
      <c r="C138" s="84"/>
      <c r="D138" s="84"/>
      <c r="E138" s="47">
        <v>133</v>
      </c>
      <c r="F138" s="47">
        <v>11.099999999999989</v>
      </c>
      <c r="G138" s="47">
        <v>11.239534883720919</v>
      </c>
      <c r="H138" s="47">
        <v>9.7666666666666568</v>
      </c>
      <c r="I138" s="47">
        <v>26.176923076923121</v>
      </c>
      <c r="J138" s="47">
        <v>15.599999999999989</v>
      </c>
      <c r="K138" s="47">
        <v>26.629411764705925</v>
      </c>
      <c r="L138" s="47">
        <v>16.257894736842097</v>
      </c>
      <c r="M138" s="47">
        <v>5.4809523809523775</v>
      </c>
      <c r="N138" s="47">
        <v>18.889473684210564</v>
      </c>
      <c r="O138" s="47">
        <v>3.1000000000000014</v>
      </c>
      <c r="P138" s="47">
        <v>8.099999999999989</v>
      </c>
      <c r="Q138" s="47">
        <v>19.766666666666708</v>
      </c>
      <c r="R138" s="47">
        <v>5.8027027027026969</v>
      </c>
      <c r="S138" s="47">
        <v>3.1000000000000014</v>
      </c>
      <c r="T138" s="47">
        <v>48.261290322580685</v>
      </c>
      <c r="U138" s="47">
        <v>23.100000000000044</v>
      </c>
      <c r="V138" s="47">
        <v>18.484615384615417</v>
      </c>
      <c r="W138" s="47">
        <v>9.551612903225795</v>
      </c>
      <c r="X138" s="47">
        <v>3.1000000000000014</v>
      </c>
      <c r="Y138" s="47">
        <v>11.047019867549659</v>
      </c>
      <c r="Z138" s="47">
        <v>21.819211822660144</v>
      </c>
      <c r="AA138" s="47">
        <v>8.5263565891472766</v>
      </c>
      <c r="AB138" s="47">
        <v>22.074358974359019</v>
      </c>
      <c r="AC138" s="47">
        <v>22.074358974359019</v>
      </c>
      <c r="AD138" s="47">
        <v>16.964306784660774</v>
      </c>
      <c r="AF138" s="47"/>
      <c r="AG138" s="47"/>
      <c r="AI138" s="47">
        <f t="shared" si="4"/>
        <v>3.1000000000000014</v>
      </c>
      <c r="AJ138" s="47">
        <f t="shared" si="5"/>
        <v>133</v>
      </c>
    </row>
    <row r="139" spans="2:36" hidden="1" x14ac:dyDescent="0.25">
      <c r="B139" s="168"/>
      <c r="C139" s="84"/>
      <c r="D139" s="84"/>
      <c r="E139" s="47">
        <v>134</v>
      </c>
      <c r="F139" s="47">
        <v>11.199999999999989</v>
      </c>
      <c r="G139" s="47">
        <v>11.339534883720919</v>
      </c>
      <c r="H139" s="47">
        <v>9.8666666666666565</v>
      </c>
      <c r="I139" s="47">
        <v>26.276923076923122</v>
      </c>
      <c r="J139" s="47">
        <v>15.699999999999989</v>
      </c>
      <c r="K139" s="47">
        <v>26.729411764705926</v>
      </c>
      <c r="L139" s="47">
        <v>16.357894736842098</v>
      </c>
      <c r="M139" s="47">
        <v>5.5809523809523771</v>
      </c>
      <c r="N139" s="47">
        <v>18.989473684210566</v>
      </c>
      <c r="O139" s="47">
        <v>3.2000000000000015</v>
      </c>
      <c r="P139" s="47">
        <v>8.1999999999999886</v>
      </c>
      <c r="Q139" s="47">
        <v>19.86666666666671</v>
      </c>
      <c r="R139" s="47">
        <v>5.9027027027026966</v>
      </c>
      <c r="S139" s="47">
        <v>3.2000000000000015</v>
      </c>
      <c r="T139" s="47">
        <v>48.361290322580686</v>
      </c>
      <c r="U139" s="47">
        <v>23.200000000000045</v>
      </c>
      <c r="V139" s="47">
        <v>18.584615384615418</v>
      </c>
      <c r="W139" s="47">
        <v>9.6516129032257947</v>
      </c>
      <c r="X139" s="47">
        <v>3.2000000000000015</v>
      </c>
      <c r="Y139" s="47">
        <v>11.147019867549659</v>
      </c>
      <c r="Z139" s="47">
        <v>21.919211822660145</v>
      </c>
      <c r="AA139" s="47">
        <v>8.6263565891472762</v>
      </c>
      <c r="AB139" s="47">
        <v>22.17435897435902</v>
      </c>
      <c r="AC139" s="47">
        <v>22.17435897435902</v>
      </c>
      <c r="AD139" s="47">
        <v>17.064306784660776</v>
      </c>
      <c r="AF139" s="47"/>
      <c r="AG139" s="47"/>
      <c r="AI139" s="47">
        <f t="shared" si="4"/>
        <v>3.2000000000000015</v>
      </c>
      <c r="AJ139" s="47">
        <f t="shared" si="5"/>
        <v>134</v>
      </c>
    </row>
    <row r="140" spans="2:36" hidden="1" x14ac:dyDescent="0.25">
      <c r="B140" s="168"/>
      <c r="C140" s="84"/>
      <c r="D140" s="84"/>
      <c r="E140" s="47">
        <v>135</v>
      </c>
      <c r="F140" s="47">
        <v>11.299999999999988</v>
      </c>
      <c r="G140" s="47">
        <v>11.439534883720919</v>
      </c>
      <c r="H140" s="47">
        <v>9.9666666666666561</v>
      </c>
      <c r="I140" s="47">
        <v>26.376923076923124</v>
      </c>
      <c r="J140" s="47">
        <v>15.799999999999988</v>
      </c>
      <c r="K140" s="47">
        <v>26.829411764705927</v>
      </c>
      <c r="L140" s="47">
        <v>16.4578947368421</v>
      </c>
      <c r="M140" s="47">
        <v>5.6809523809523768</v>
      </c>
      <c r="N140" s="47">
        <v>19.089473684210567</v>
      </c>
      <c r="O140" s="47">
        <v>3.3000000000000016</v>
      </c>
      <c r="P140" s="47">
        <v>8.2999999999999883</v>
      </c>
      <c r="Q140" s="47">
        <v>19.966666666666711</v>
      </c>
      <c r="R140" s="47">
        <v>6.0027027027026962</v>
      </c>
      <c r="S140" s="47">
        <v>3.3000000000000016</v>
      </c>
      <c r="T140" s="47">
        <v>48.461290322580687</v>
      </c>
      <c r="U140" s="47">
        <v>23.300000000000047</v>
      </c>
      <c r="V140" s="47">
        <v>18.684615384615419</v>
      </c>
      <c r="W140" s="47">
        <v>9.7516129032257943</v>
      </c>
      <c r="X140" s="47">
        <v>3.3000000000000016</v>
      </c>
      <c r="Y140" s="47">
        <v>11.247019867549659</v>
      </c>
      <c r="Z140" s="47">
        <v>22.019211822660147</v>
      </c>
      <c r="AA140" s="47">
        <v>8.7263565891472759</v>
      </c>
      <c r="AB140" s="47">
        <v>22.274358974359021</v>
      </c>
      <c r="AC140" s="47">
        <v>22.274358974359021</v>
      </c>
      <c r="AD140" s="47">
        <v>17.164306784660777</v>
      </c>
      <c r="AF140" s="47"/>
      <c r="AG140" s="47"/>
      <c r="AI140" s="47">
        <f t="shared" si="4"/>
        <v>3.3000000000000016</v>
      </c>
      <c r="AJ140" s="47">
        <f t="shared" si="5"/>
        <v>135</v>
      </c>
    </row>
    <row r="141" spans="2:36" hidden="1" x14ac:dyDescent="0.25">
      <c r="B141" s="168"/>
      <c r="C141" s="84"/>
      <c r="D141" s="84"/>
      <c r="E141" s="47">
        <v>136</v>
      </c>
      <c r="F141" s="47">
        <v>11.399999999999988</v>
      </c>
      <c r="G141" s="47">
        <v>11.539534883720918</v>
      </c>
      <c r="H141" s="47">
        <v>10.066666666666656</v>
      </c>
      <c r="I141" s="47">
        <v>26.476923076923125</v>
      </c>
      <c r="J141" s="47">
        <v>15.899999999999988</v>
      </c>
      <c r="K141" s="47">
        <v>26.929411764705929</v>
      </c>
      <c r="L141" s="47">
        <v>16.557894736842101</v>
      </c>
      <c r="M141" s="47">
        <v>5.7809523809523764</v>
      </c>
      <c r="N141" s="47">
        <v>19.189473684210569</v>
      </c>
      <c r="O141" s="47">
        <v>3.4000000000000017</v>
      </c>
      <c r="P141" s="47">
        <v>8.3999999999999879</v>
      </c>
      <c r="Q141" s="47">
        <v>20.066666666666713</v>
      </c>
      <c r="R141" s="47">
        <v>6.1027027027026959</v>
      </c>
      <c r="S141" s="47">
        <v>3.4000000000000017</v>
      </c>
      <c r="T141" s="47">
        <v>48.561290322580689</v>
      </c>
      <c r="U141" s="47">
        <v>23.400000000000048</v>
      </c>
      <c r="V141" s="47">
        <v>18.784615384615421</v>
      </c>
      <c r="W141" s="47">
        <v>9.851612903225794</v>
      </c>
      <c r="X141" s="47">
        <v>3.4000000000000017</v>
      </c>
      <c r="Y141" s="47">
        <v>11.347019867549658</v>
      </c>
      <c r="Z141" s="47">
        <v>22.119211822660148</v>
      </c>
      <c r="AA141" s="47">
        <v>8.8263565891472755</v>
      </c>
      <c r="AB141" s="47">
        <v>22.374358974359023</v>
      </c>
      <c r="AC141" s="47">
        <v>22.374358974359023</v>
      </c>
      <c r="AD141" s="47">
        <v>17.264306784660779</v>
      </c>
      <c r="AF141" s="47"/>
      <c r="AG141" s="47"/>
      <c r="AI141" s="47">
        <f t="shared" si="4"/>
        <v>3.4000000000000017</v>
      </c>
      <c r="AJ141" s="47">
        <f t="shared" si="5"/>
        <v>136</v>
      </c>
    </row>
    <row r="142" spans="2:36" hidden="1" x14ac:dyDescent="0.25">
      <c r="B142" s="168"/>
      <c r="C142" s="84"/>
      <c r="D142" s="84"/>
      <c r="E142" s="47">
        <v>137</v>
      </c>
      <c r="F142" s="47">
        <v>11.499999999999988</v>
      </c>
      <c r="G142" s="47">
        <v>11.639534883720918</v>
      </c>
      <c r="H142" s="47">
        <v>10.166666666666655</v>
      </c>
      <c r="I142" s="47">
        <v>26.576923076923126</v>
      </c>
      <c r="J142" s="47">
        <v>15.999999999999988</v>
      </c>
      <c r="K142" s="47">
        <v>27.02941176470593</v>
      </c>
      <c r="L142" s="47">
        <v>16.657894736842103</v>
      </c>
      <c r="M142" s="47">
        <v>5.880952380952376</v>
      </c>
      <c r="N142" s="47">
        <v>19.28947368421057</v>
      </c>
      <c r="O142" s="47">
        <v>3.5000000000000018</v>
      </c>
      <c r="P142" s="47">
        <v>8.4999999999999876</v>
      </c>
      <c r="Q142" s="47">
        <v>20.166666666666714</v>
      </c>
      <c r="R142" s="47">
        <v>6.2027027027026955</v>
      </c>
      <c r="S142" s="47">
        <v>3.5000000000000018</v>
      </c>
      <c r="T142" s="47">
        <v>48.66129032258069</v>
      </c>
      <c r="U142" s="47">
        <v>23.50000000000005</v>
      </c>
      <c r="V142" s="47">
        <v>18.884615384615422</v>
      </c>
      <c r="W142" s="47">
        <v>9.9516129032257936</v>
      </c>
      <c r="X142" s="47">
        <v>3.5000000000000018</v>
      </c>
      <c r="Y142" s="47">
        <v>11.447019867549658</v>
      </c>
      <c r="Z142" s="47">
        <v>22.219211822660149</v>
      </c>
      <c r="AA142" s="47">
        <v>8.9263565891472751</v>
      </c>
      <c r="AB142" s="47">
        <v>22.474358974359024</v>
      </c>
      <c r="AC142" s="47">
        <v>22.474358974359024</v>
      </c>
      <c r="AD142" s="47">
        <v>17.36430678466078</v>
      </c>
      <c r="AF142" s="47"/>
      <c r="AG142" s="47"/>
      <c r="AI142" s="47">
        <f t="shared" si="4"/>
        <v>3.5000000000000018</v>
      </c>
      <c r="AJ142" s="47">
        <f t="shared" si="5"/>
        <v>137</v>
      </c>
    </row>
    <row r="143" spans="2:36" hidden="1" x14ac:dyDescent="0.25">
      <c r="B143" s="168"/>
      <c r="C143" s="84"/>
      <c r="D143" s="84"/>
      <c r="E143" s="47">
        <v>138</v>
      </c>
      <c r="F143" s="47">
        <v>11.599999999999987</v>
      </c>
      <c r="G143" s="47">
        <v>11.739534883720918</v>
      </c>
      <c r="H143" s="47">
        <v>10.266666666666655</v>
      </c>
      <c r="I143" s="47">
        <v>26.676923076923128</v>
      </c>
      <c r="J143" s="47">
        <v>16.099999999999987</v>
      </c>
      <c r="K143" s="47">
        <v>27.129411764705932</v>
      </c>
      <c r="L143" s="47">
        <v>16.757894736842104</v>
      </c>
      <c r="M143" s="47">
        <v>5.9809523809523757</v>
      </c>
      <c r="N143" s="47">
        <v>19.389473684210571</v>
      </c>
      <c r="O143" s="47">
        <v>3.6000000000000019</v>
      </c>
      <c r="P143" s="47">
        <v>8.5999999999999872</v>
      </c>
      <c r="Q143" s="47">
        <v>20.266666666666715</v>
      </c>
      <c r="R143" s="47">
        <v>6.3027027027026952</v>
      </c>
      <c r="S143" s="47">
        <v>3.6000000000000019</v>
      </c>
      <c r="T143" s="47">
        <v>48.761290322580692</v>
      </c>
      <c r="U143" s="47">
        <v>23.600000000000051</v>
      </c>
      <c r="V143" s="47">
        <v>18.984615384615424</v>
      </c>
      <c r="W143" s="47">
        <v>10.051612903225793</v>
      </c>
      <c r="X143" s="47">
        <v>3.6000000000000019</v>
      </c>
      <c r="Y143" s="47">
        <v>11.547019867549658</v>
      </c>
      <c r="Z143" s="47">
        <v>22.319211822660151</v>
      </c>
      <c r="AA143" s="47">
        <v>9.0263565891472748</v>
      </c>
      <c r="AB143" s="47">
        <v>22.574358974359026</v>
      </c>
      <c r="AC143" s="47">
        <v>22.574358974359026</v>
      </c>
      <c r="AD143" s="47">
        <v>17.464306784660781</v>
      </c>
      <c r="AF143" s="47"/>
      <c r="AG143" s="47"/>
      <c r="AI143" s="47">
        <f t="shared" si="4"/>
        <v>3.6000000000000019</v>
      </c>
      <c r="AJ143" s="47">
        <f t="shared" si="5"/>
        <v>138</v>
      </c>
    </row>
    <row r="144" spans="2:36" hidden="1" x14ac:dyDescent="0.25">
      <c r="B144" s="168"/>
      <c r="C144" s="83"/>
      <c r="D144" s="83"/>
      <c r="E144" s="47">
        <v>139</v>
      </c>
      <c r="F144" s="47">
        <v>11.699999999999987</v>
      </c>
      <c r="G144" s="47">
        <v>11.839534883720917</v>
      </c>
      <c r="H144" s="47">
        <v>10.366666666666655</v>
      </c>
      <c r="I144" s="47">
        <v>26.776923076923129</v>
      </c>
      <c r="J144" s="47">
        <v>16.199999999999989</v>
      </c>
      <c r="K144" s="47">
        <v>27.229411764705933</v>
      </c>
      <c r="L144" s="47">
        <v>16.857894736842105</v>
      </c>
      <c r="M144" s="47">
        <v>6.0809523809523753</v>
      </c>
      <c r="N144" s="47">
        <v>19.489473684210573</v>
      </c>
      <c r="O144" s="47">
        <v>3.700000000000002</v>
      </c>
      <c r="P144" s="47">
        <v>8.6999999999999869</v>
      </c>
      <c r="Q144" s="47">
        <v>20.366666666666717</v>
      </c>
      <c r="R144" s="47">
        <v>6.4027027027026948</v>
      </c>
      <c r="S144" s="47">
        <v>3.700000000000002</v>
      </c>
      <c r="T144" s="47">
        <v>48.861290322580693</v>
      </c>
      <c r="U144" s="47">
        <v>23.700000000000053</v>
      </c>
      <c r="V144" s="47">
        <v>19.084615384615425</v>
      </c>
      <c r="W144" s="47">
        <v>10.151612903225793</v>
      </c>
      <c r="X144" s="47">
        <v>3.700000000000002</v>
      </c>
      <c r="Y144" s="47">
        <v>11.647019867549657</v>
      </c>
      <c r="Z144" s="47">
        <v>22.419211822660152</v>
      </c>
      <c r="AA144" s="47">
        <v>9.1263565891472744</v>
      </c>
      <c r="AB144" s="47">
        <v>22.674358974359027</v>
      </c>
      <c r="AC144" s="47">
        <v>22.674358974359027</v>
      </c>
      <c r="AD144" s="47">
        <v>17.564306784660783</v>
      </c>
      <c r="AF144" s="47"/>
      <c r="AG144" s="47"/>
      <c r="AI144" s="47">
        <f t="shared" si="4"/>
        <v>3.700000000000002</v>
      </c>
      <c r="AJ144" s="47">
        <f t="shared" si="5"/>
        <v>139</v>
      </c>
    </row>
    <row r="145" spans="2:36" hidden="1" x14ac:dyDescent="0.25">
      <c r="B145" s="168"/>
      <c r="C145" s="83"/>
      <c r="D145" s="83"/>
      <c r="E145" s="47">
        <v>140</v>
      </c>
      <c r="F145" s="47">
        <v>11.799999999999986</v>
      </c>
      <c r="G145" s="47">
        <v>11.939534883720917</v>
      </c>
      <c r="H145" s="47">
        <v>10.466666666666654</v>
      </c>
      <c r="I145" s="47">
        <v>26.876923076923131</v>
      </c>
      <c r="J145" s="47">
        <v>16.29999999999999</v>
      </c>
      <c r="K145" s="47">
        <v>27.329411764705934</v>
      </c>
      <c r="L145" s="47">
        <v>16.957894736842107</v>
      </c>
      <c r="M145" s="47">
        <v>6.180952380952375</v>
      </c>
      <c r="N145" s="47">
        <v>19.589473684210574</v>
      </c>
      <c r="O145" s="47">
        <v>3.800000000000002</v>
      </c>
      <c r="P145" s="47">
        <v>8.7999999999999865</v>
      </c>
      <c r="Q145" s="47">
        <v>20.466666666666718</v>
      </c>
      <c r="R145" s="47">
        <v>6.5027027027026945</v>
      </c>
      <c r="S145" s="47">
        <v>3.800000000000002</v>
      </c>
      <c r="T145" s="47">
        <v>48.961290322580695</v>
      </c>
      <c r="U145" s="47">
        <v>23.800000000000054</v>
      </c>
      <c r="V145" s="47">
        <v>19.184615384615427</v>
      </c>
      <c r="W145" s="47">
        <v>10.251612903225793</v>
      </c>
      <c r="X145" s="47">
        <v>3.800000000000002</v>
      </c>
      <c r="Y145" s="47">
        <v>11.747019867549657</v>
      </c>
      <c r="Z145" s="47">
        <v>22.519211822660154</v>
      </c>
      <c r="AA145" s="47">
        <v>9.2263565891472741</v>
      </c>
      <c r="AB145" s="47">
        <v>22.774358974359028</v>
      </c>
      <c r="AC145" s="47">
        <v>22.774358974359028</v>
      </c>
      <c r="AD145" s="47">
        <v>17.664306784660784</v>
      </c>
      <c r="AF145" s="47"/>
      <c r="AG145" s="47"/>
      <c r="AI145" s="47">
        <f t="shared" si="4"/>
        <v>3.800000000000002</v>
      </c>
      <c r="AJ145" s="47">
        <f t="shared" si="5"/>
        <v>140</v>
      </c>
    </row>
    <row r="146" spans="2:36" hidden="1" x14ac:dyDescent="0.25">
      <c r="B146" s="168"/>
      <c r="C146" s="83"/>
      <c r="D146" s="83"/>
      <c r="E146" s="47">
        <v>141</v>
      </c>
      <c r="F146" s="47">
        <v>11.899999999999986</v>
      </c>
      <c r="G146" s="47">
        <v>12.039534883720917</v>
      </c>
      <c r="H146" s="47">
        <v>10.566666666666654</v>
      </c>
      <c r="I146" s="47">
        <v>26.976923076923132</v>
      </c>
      <c r="J146" s="47">
        <v>16.399999999999991</v>
      </c>
      <c r="K146" s="47">
        <v>27.429411764705936</v>
      </c>
      <c r="L146" s="47">
        <v>17.057894736842108</v>
      </c>
      <c r="M146" s="47">
        <v>6.2809523809523746</v>
      </c>
      <c r="N146" s="47">
        <v>19.689473684210576</v>
      </c>
      <c r="O146" s="47">
        <v>3.9000000000000021</v>
      </c>
      <c r="P146" s="47">
        <v>8.8999999999999861</v>
      </c>
      <c r="Q146" s="47">
        <v>20.56666666666672</v>
      </c>
      <c r="R146" s="47">
        <v>6.6027027027026941</v>
      </c>
      <c r="S146" s="47">
        <v>3.9000000000000021</v>
      </c>
      <c r="T146" s="47">
        <v>49.061290322580696</v>
      </c>
      <c r="U146" s="47">
        <v>23.900000000000055</v>
      </c>
      <c r="V146" s="47">
        <v>19.284615384615428</v>
      </c>
      <c r="W146" s="47">
        <v>10.351612903225792</v>
      </c>
      <c r="X146" s="47">
        <v>3.9000000000000021</v>
      </c>
      <c r="Y146" s="47">
        <v>11.847019867549657</v>
      </c>
      <c r="Z146" s="47">
        <v>22.619211822660155</v>
      </c>
      <c r="AA146" s="47">
        <v>9.3263565891472737</v>
      </c>
      <c r="AB146" s="47">
        <v>22.87435897435903</v>
      </c>
      <c r="AC146" s="47">
        <v>22.87435897435903</v>
      </c>
      <c r="AD146" s="47">
        <v>17.764306784660786</v>
      </c>
      <c r="AF146" s="47"/>
      <c r="AG146" s="47"/>
      <c r="AI146" s="47">
        <f t="shared" si="4"/>
        <v>3.9000000000000021</v>
      </c>
      <c r="AJ146" s="47">
        <f t="shared" si="5"/>
        <v>141</v>
      </c>
    </row>
    <row r="147" spans="2:36" hidden="1" x14ac:dyDescent="0.25">
      <c r="B147" s="168"/>
      <c r="C147" s="83"/>
      <c r="D147" s="83"/>
      <c r="E147" s="47">
        <v>142</v>
      </c>
      <c r="F147" s="47">
        <v>11.999999999999986</v>
      </c>
      <c r="G147" s="47">
        <v>12.139534883720916</v>
      </c>
      <c r="H147" s="47">
        <v>10.666666666666654</v>
      </c>
      <c r="I147" s="47">
        <v>27.076923076923133</v>
      </c>
      <c r="J147" s="47">
        <v>16.499999999999993</v>
      </c>
      <c r="K147" s="47">
        <v>27.529411764705937</v>
      </c>
      <c r="L147" s="47">
        <v>17.15789473684211</v>
      </c>
      <c r="M147" s="47">
        <v>6.3809523809523743</v>
      </c>
      <c r="N147" s="47">
        <v>19.789473684210577</v>
      </c>
      <c r="O147" s="47">
        <v>4.0000000000000018</v>
      </c>
      <c r="P147" s="47">
        <v>8.9999999999999858</v>
      </c>
      <c r="Q147" s="47">
        <v>20.666666666666721</v>
      </c>
      <c r="R147" s="47">
        <v>6.7027027027026937</v>
      </c>
      <c r="S147" s="47">
        <v>4.0000000000000018</v>
      </c>
      <c r="T147" s="47">
        <v>49.161290322580697</v>
      </c>
      <c r="U147" s="47">
        <v>24.000000000000057</v>
      </c>
      <c r="V147" s="47">
        <v>19.384615384615429</v>
      </c>
      <c r="W147" s="47">
        <v>10.451612903225792</v>
      </c>
      <c r="X147" s="47">
        <v>4.0000000000000018</v>
      </c>
      <c r="Y147" s="47">
        <v>11.947019867549656</v>
      </c>
      <c r="Z147" s="47">
        <v>22.719211822660156</v>
      </c>
      <c r="AA147" s="47">
        <v>9.4263565891472734</v>
      </c>
      <c r="AB147" s="47">
        <v>22.974358974359031</v>
      </c>
      <c r="AC147" s="47">
        <v>22.974358974359031</v>
      </c>
      <c r="AD147" s="47">
        <v>17.864306784660787</v>
      </c>
      <c r="AF147" s="47"/>
      <c r="AG147" s="47"/>
      <c r="AI147" s="47">
        <f t="shared" si="4"/>
        <v>4.0000000000000018</v>
      </c>
      <c r="AJ147" s="47">
        <f t="shared" si="5"/>
        <v>142</v>
      </c>
    </row>
    <row r="148" spans="2:36" hidden="1" x14ac:dyDescent="0.25">
      <c r="B148" s="168"/>
      <c r="C148" s="83"/>
      <c r="D148" s="83"/>
      <c r="E148" s="47">
        <v>143</v>
      </c>
      <c r="F148" s="47">
        <v>12.099999999999985</v>
      </c>
      <c r="G148" s="47">
        <v>12.239534883720916</v>
      </c>
      <c r="H148" s="47">
        <v>10.766666666666653</v>
      </c>
      <c r="I148" s="47">
        <v>27.176923076923135</v>
      </c>
      <c r="J148" s="47">
        <v>16.599999999999994</v>
      </c>
      <c r="K148" s="47">
        <v>27.629411764705939</v>
      </c>
      <c r="L148" s="47">
        <v>17.257894736842111</v>
      </c>
      <c r="M148" s="47">
        <v>6.4809523809523739</v>
      </c>
      <c r="N148" s="47">
        <v>19.889473684210579</v>
      </c>
      <c r="O148" s="47">
        <v>4.1000000000000014</v>
      </c>
      <c r="P148" s="47">
        <v>9.0999999999999854</v>
      </c>
      <c r="Q148" s="47">
        <v>20.766666666666723</v>
      </c>
      <c r="R148" s="47">
        <v>6.8027027027026934</v>
      </c>
      <c r="S148" s="47">
        <v>4.1000000000000014</v>
      </c>
      <c r="T148" s="47">
        <v>49.261290322580699</v>
      </c>
      <c r="U148" s="47">
        <v>24.100000000000058</v>
      </c>
      <c r="V148" s="47">
        <v>19.484615384615431</v>
      </c>
      <c r="W148" s="47">
        <v>10.551612903225791</v>
      </c>
      <c r="X148" s="47">
        <v>4.1000000000000014</v>
      </c>
      <c r="Y148" s="47">
        <v>12.047019867549656</v>
      </c>
      <c r="Z148" s="47">
        <v>22.819211822660158</v>
      </c>
      <c r="AA148" s="47">
        <v>9.526356589147273</v>
      </c>
      <c r="AB148" s="47">
        <v>23.074358974359033</v>
      </c>
      <c r="AC148" s="47">
        <v>23.074358974359033</v>
      </c>
      <c r="AD148" s="47">
        <v>17.964306784660788</v>
      </c>
      <c r="AF148" s="47"/>
      <c r="AG148" s="47"/>
      <c r="AI148" s="47">
        <f t="shared" si="4"/>
        <v>4.1000000000000014</v>
      </c>
      <c r="AJ148" s="47">
        <f t="shared" si="5"/>
        <v>143</v>
      </c>
    </row>
    <row r="149" spans="2:36" hidden="1" x14ac:dyDescent="0.25">
      <c r="B149" s="168"/>
      <c r="C149" s="83"/>
      <c r="D149" s="83"/>
      <c r="E149" s="47">
        <v>144</v>
      </c>
      <c r="F149" s="47">
        <v>12.199999999999985</v>
      </c>
      <c r="G149" s="47">
        <v>12.339534883720916</v>
      </c>
      <c r="H149" s="47">
        <v>10.866666666666653</v>
      </c>
      <c r="I149" s="47">
        <v>27.276923076923136</v>
      </c>
      <c r="J149" s="47">
        <v>16.699999999999996</v>
      </c>
      <c r="K149" s="47">
        <v>27.72941176470594</v>
      </c>
      <c r="L149" s="47">
        <v>17.357894736842113</v>
      </c>
      <c r="M149" s="47">
        <v>6.5809523809523736</v>
      </c>
      <c r="N149" s="47">
        <v>19.98947368421058</v>
      </c>
      <c r="O149" s="47">
        <v>4.2000000000000011</v>
      </c>
      <c r="P149" s="47">
        <v>9.1999999999999851</v>
      </c>
      <c r="Q149" s="47">
        <v>20.866666666666724</v>
      </c>
      <c r="R149" s="47">
        <v>6.902702702702693</v>
      </c>
      <c r="S149" s="47">
        <v>4.2000000000000011</v>
      </c>
      <c r="T149" s="47">
        <v>49.3612903225807</v>
      </c>
      <c r="U149" s="47">
        <v>24.20000000000006</v>
      </c>
      <c r="V149" s="47">
        <v>19.584615384615432</v>
      </c>
      <c r="W149" s="47">
        <v>10.651612903225791</v>
      </c>
      <c r="X149" s="47">
        <v>4.2000000000000011</v>
      </c>
      <c r="Y149" s="47">
        <v>12.147019867549655</v>
      </c>
      <c r="Z149" s="47">
        <v>22.919211822660159</v>
      </c>
      <c r="AA149" s="47">
        <v>9.6263565891472727</v>
      </c>
      <c r="AB149" s="47">
        <v>23.174358974359034</v>
      </c>
      <c r="AC149" s="47">
        <v>23.174358974359034</v>
      </c>
      <c r="AD149" s="47">
        <v>18.06430678466079</v>
      </c>
      <c r="AF149" s="47"/>
      <c r="AG149" s="47"/>
      <c r="AI149" s="47">
        <f t="shared" si="4"/>
        <v>4.2000000000000011</v>
      </c>
      <c r="AJ149" s="47">
        <f t="shared" si="5"/>
        <v>144</v>
      </c>
    </row>
    <row r="150" spans="2:36" hidden="1" x14ac:dyDescent="0.25">
      <c r="B150" s="168"/>
      <c r="C150" s="83"/>
      <c r="D150" s="83"/>
      <c r="E150" s="47">
        <v>145</v>
      </c>
      <c r="F150" s="47">
        <v>12.299999999999985</v>
      </c>
      <c r="G150" s="47">
        <v>12.439534883720915</v>
      </c>
      <c r="H150" s="47">
        <v>10.966666666666653</v>
      </c>
      <c r="I150" s="47">
        <v>27.376923076923138</v>
      </c>
      <c r="J150" s="47">
        <v>16.799999999999997</v>
      </c>
      <c r="K150" s="47">
        <v>27.829411764705942</v>
      </c>
      <c r="L150" s="47">
        <v>17.457894736842114</v>
      </c>
      <c r="M150" s="47">
        <v>6.6809523809523732</v>
      </c>
      <c r="N150" s="47">
        <v>20.089473684210581</v>
      </c>
      <c r="O150" s="47">
        <v>4.3000000000000007</v>
      </c>
      <c r="P150" s="47">
        <v>9.2999999999999847</v>
      </c>
      <c r="Q150" s="47">
        <v>20.966666666666725</v>
      </c>
      <c r="R150" s="47">
        <v>7.0027027027026927</v>
      </c>
      <c r="S150" s="47">
        <v>4.3000000000000007</v>
      </c>
      <c r="T150" s="47">
        <v>49.461290322580702</v>
      </c>
      <c r="U150" s="47">
        <v>24.300000000000061</v>
      </c>
      <c r="V150" s="47">
        <v>19.684615384615434</v>
      </c>
      <c r="W150" s="47">
        <v>10.751612903225791</v>
      </c>
      <c r="X150" s="47">
        <v>4.3000000000000007</v>
      </c>
      <c r="Y150" s="47">
        <v>12.247019867549655</v>
      </c>
      <c r="Z150" s="47">
        <v>23.019211822660161</v>
      </c>
      <c r="AA150" s="47">
        <v>9.7263565891472723</v>
      </c>
      <c r="AB150" s="47">
        <v>23.274358974359036</v>
      </c>
      <c r="AC150" s="47">
        <v>23.274358974359036</v>
      </c>
      <c r="AD150" s="47">
        <v>18.164306784660791</v>
      </c>
      <c r="AF150" s="47"/>
      <c r="AG150" s="47"/>
      <c r="AI150" s="47">
        <f t="shared" si="4"/>
        <v>4.3000000000000007</v>
      </c>
      <c r="AJ150" s="47">
        <f t="shared" si="5"/>
        <v>145</v>
      </c>
    </row>
    <row r="151" spans="2:36" hidden="1" x14ac:dyDescent="0.25">
      <c r="B151" s="168"/>
      <c r="C151" s="83"/>
      <c r="D151" s="83"/>
      <c r="E151" s="47">
        <v>146</v>
      </c>
      <c r="F151" s="47">
        <v>12.399999999999984</v>
      </c>
      <c r="G151" s="47">
        <v>12.539534883720915</v>
      </c>
      <c r="H151" s="47">
        <v>11.066666666666652</v>
      </c>
      <c r="I151" s="47">
        <v>27.476923076923139</v>
      </c>
      <c r="J151" s="47">
        <v>16.899999999999999</v>
      </c>
      <c r="K151" s="47">
        <v>27.929411764705943</v>
      </c>
      <c r="L151" s="47">
        <v>17.557894736842115</v>
      </c>
      <c r="M151" s="47">
        <v>6.7809523809523728</v>
      </c>
      <c r="N151" s="47">
        <v>20.189473684210583</v>
      </c>
      <c r="O151" s="47">
        <v>4.4000000000000004</v>
      </c>
      <c r="P151" s="47">
        <v>9.3999999999999844</v>
      </c>
      <c r="Q151" s="47">
        <v>21.066666666666727</v>
      </c>
      <c r="R151" s="47">
        <v>7.1027027027026923</v>
      </c>
      <c r="S151" s="47">
        <v>4.4000000000000004</v>
      </c>
      <c r="T151" s="47">
        <v>49.561290322580703</v>
      </c>
      <c r="U151" s="47">
        <v>24.400000000000063</v>
      </c>
      <c r="V151" s="47">
        <v>19.784615384615435</v>
      </c>
      <c r="W151" s="47">
        <v>10.85161290322579</v>
      </c>
      <c r="X151" s="47">
        <v>4.4000000000000004</v>
      </c>
      <c r="Y151" s="47">
        <v>12.347019867549655</v>
      </c>
      <c r="Z151" s="47">
        <v>23.119211822660162</v>
      </c>
      <c r="AA151" s="47">
        <v>9.8263565891472719</v>
      </c>
      <c r="AB151" s="47">
        <v>23.374358974359037</v>
      </c>
      <c r="AC151" s="47">
        <v>23.374358974359037</v>
      </c>
      <c r="AD151" s="47">
        <v>18.264306784660793</v>
      </c>
      <c r="AF151" s="47"/>
      <c r="AG151" s="47"/>
      <c r="AI151" s="47">
        <f t="shared" si="4"/>
        <v>4.4000000000000004</v>
      </c>
      <c r="AJ151" s="47">
        <f t="shared" si="5"/>
        <v>146</v>
      </c>
    </row>
    <row r="152" spans="2:36" hidden="1" x14ac:dyDescent="0.25">
      <c r="B152" s="168"/>
      <c r="C152" s="83"/>
      <c r="D152" s="83"/>
      <c r="E152" s="47">
        <v>147</v>
      </c>
      <c r="F152" s="47">
        <v>12.499999999999984</v>
      </c>
      <c r="G152" s="47">
        <v>12.639534883720914</v>
      </c>
      <c r="H152" s="47">
        <v>11.166666666666652</v>
      </c>
      <c r="I152" s="47">
        <v>27.576923076923141</v>
      </c>
      <c r="J152" s="47">
        <v>17</v>
      </c>
      <c r="K152" s="47">
        <v>28.029411764705944</v>
      </c>
      <c r="L152" s="47">
        <v>17.657894736842117</v>
      </c>
      <c r="M152" s="47">
        <v>6.8809523809523725</v>
      </c>
      <c r="N152" s="47">
        <v>20.289473684210584</v>
      </c>
      <c r="O152" s="47">
        <v>4.5</v>
      </c>
      <c r="P152" s="47">
        <v>9.499999999999984</v>
      </c>
      <c r="Q152" s="47">
        <v>21.166666666666728</v>
      </c>
      <c r="R152" s="47">
        <v>7.202702702702692</v>
      </c>
      <c r="S152" s="47">
        <v>4.5</v>
      </c>
      <c r="T152" s="47">
        <v>49.661290322580705</v>
      </c>
      <c r="U152" s="47">
        <v>24.500000000000064</v>
      </c>
      <c r="V152" s="47">
        <v>19.884615384615437</v>
      </c>
      <c r="W152" s="47">
        <v>10.95161290322579</v>
      </c>
      <c r="X152" s="47">
        <v>4.5</v>
      </c>
      <c r="Y152" s="47">
        <v>12.447019867549654</v>
      </c>
      <c r="Z152" s="47">
        <v>23.219211822660164</v>
      </c>
      <c r="AA152" s="47">
        <v>9.9263565891472716</v>
      </c>
      <c r="AB152" s="47">
        <v>23.474358974359038</v>
      </c>
      <c r="AC152" s="47">
        <v>23.474358974359038</v>
      </c>
      <c r="AD152" s="47">
        <v>18.364306784660794</v>
      </c>
      <c r="AF152" s="47"/>
      <c r="AG152" s="47"/>
      <c r="AI152" s="47">
        <f t="shared" ref="AI152:AI205" si="6">MIN(E152:AD152)</f>
        <v>4.5</v>
      </c>
      <c r="AJ152" s="47">
        <f t="shared" ref="AJ152:AJ205" si="7">MAX(E152:AD152)</f>
        <v>147</v>
      </c>
    </row>
    <row r="153" spans="2:36" hidden="1" x14ac:dyDescent="0.25">
      <c r="B153" s="168"/>
      <c r="C153" s="83"/>
      <c r="D153" s="83"/>
      <c r="E153" s="47">
        <v>148</v>
      </c>
      <c r="F153" s="47">
        <v>12.599999999999984</v>
      </c>
      <c r="G153" s="47">
        <v>12.739534883720914</v>
      </c>
      <c r="H153" s="47">
        <v>11.266666666666652</v>
      </c>
      <c r="I153" s="47">
        <v>27.676923076923142</v>
      </c>
      <c r="J153" s="47">
        <v>17.100000000000001</v>
      </c>
      <c r="K153" s="47">
        <v>28.129411764705946</v>
      </c>
      <c r="L153" s="47">
        <v>17.757894736842118</v>
      </c>
      <c r="M153" s="47">
        <v>6.9809523809523721</v>
      </c>
      <c r="N153" s="47">
        <v>20.389473684210586</v>
      </c>
      <c r="O153" s="47">
        <v>4.5999999999999996</v>
      </c>
      <c r="P153" s="47">
        <v>9.5999999999999837</v>
      </c>
      <c r="Q153" s="47">
        <v>21.26666666666673</v>
      </c>
      <c r="R153" s="47">
        <v>7.3027027027026916</v>
      </c>
      <c r="S153" s="47">
        <v>4.5999999999999996</v>
      </c>
      <c r="T153" s="47">
        <v>49.761290322580706</v>
      </c>
      <c r="U153" s="47">
        <v>24.600000000000065</v>
      </c>
      <c r="V153" s="47">
        <v>19.984615384615438</v>
      </c>
      <c r="W153" s="47">
        <v>11.05161290322579</v>
      </c>
      <c r="X153" s="47">
        <v>4.5999999999999996</v>
      </c>
      <c r="Y153" s="47">
        <v>12.547019867549654</v>
      </c>
      <c r="Z153" s="47">
        <v>23.319211822660165</v>
      </c>
      <c r="AA153" s="47">
        <v>10.026356589147271</v>
      </c>
      <c r="AB153" s="47">
        <v>23.57435897435904</v>
      </c>
      <c r="AC153" s="47">
        <v>23.57435897435904</v>
      </c>
      <c r="AD153" s="47">
        <v>18.464306784660796</v>
      </c>
      <c r="AF153" s="47"/>
      <c r="AG153" s="47"/>
      <c r="AI153" s="47">
        <f t="shared" si="6"/>
        <v>4.5999999999999996</v>
      </c>
      <c r="AJ153" s="47">
        <f t="shared" si="7"/>
        <v>148</v>
      </c>
    </row>
    <row r="154" spans="2:36" hidden="1" x14ac:dyDescent="0.25">
      <c r="B154" s="168"/>
      <c r="C154" s="83"/>
      <c r="D154" s="83"/>
      <c r="E154" s="47">
        <v>149</v>
      </c>
      <c r="F154" s="47">
        <v>12.699999999999983</v>
      </c>
      <c r="G154" s="47">
        <v>12.839534883720914</v>
      </c>
      <c r="H154" s="47">
        <v>11.366666666666651</v>
      </c>
      <c r="I154" s="47">
        <v>27.776923076923143</v>
      </c>
      <c r="J154" s="47">
        <v>17.200000000000003</v>
      </c>
      <c r="K154" s="47">
        <v>28.229411764705947</v>
      </c>
      <c r="L154" s="47">
        <v>17.85789473684212</v>
      </c>
      <c r="M154" s="47">
        <v>7.0809523809523718</v>
      </c>
      <c r="N154" s="47">
        <v>20.489473684210587</v>
      </c>
      <c r="O154" s="47">
        <v>4.6999999999999993</v>
      </c>
      <c r="P154" s="47">
        <v>9.6999999999999833</v>
      </c>
      <c r="Q154" s="47">
        <v>21.366666666666731</v>
      </c>
      <c r="R154" s="47">
        <v>7.4027027027026913</v>
      </c>
      <c r="S154" s="47">
        <v>4.6999999999999993</v>
      </c>
      <c r="T154" s="47">
        <v>49.861290322580707</v>
      </c>
      <c r="U154" s="47">
        <v>24.700000000000067</v>
      </c>
      <c r="V154" s="47">
        <v>20.084615384615439</v>
      </c>
      <c r="W154" s="47">
        <v>11.151612903225789</v>
      </c>
      <c r="X154" s="47">
        <v>4.6999999999999993</v>
      </c>
      <c r="Y154" s="47">
        <v>12.647019867549654</v>
      </c>
      <c r="Z154" s="47">
        <v>23.419211822660166</v>
      </c>
      <c r="AA154" s="47">
        <v>10.126356589147271</v>
      </c>
      <c r="AB154" s="47">
        <v>23.674358974359041</v>
      </c>
      <c r="AC154" s="47">
        <v>23.674358974359041</v>
      </c>
      <c r="AD154" s="47">
        <v>18.564306784660797</v>
      </c>
      <c r="AF154" s="47"/>
      <c r="AG154" s="47"/>
      <c r="AI154" s="47">
        <f t="shared" si="6"/>
        <v>4.6999999999999993</v>
      </c>
      <c r="AJ154" s="47">
        <f t="shared" si="7"/>
        <v>149</v>
      </c>
    </row>
    <row r="155" spans="2:36" hidden="1" x14ac:dyDescent="0.25">
      <c r="B155" s="168"/>
      <c r="C155" s="83"/>
      <c r="D155" s="83"/>
      <c r="E155" s="47">
        <v>150</v>
      </c>
      <c r="F155" s="47">
        <v>12.799999999999983</v>
      </c>
      <c r="G155" s="47">
        <v>12.939534883720913</v>
      </c>
      <c r="H155" s="47">
        <v>11.466666666666651</v>
      </c>
      <c r="I155" s="47">
        <v>27.876923076923145</v>
      </c>
      <c r="J155" s="47">
        <v>17.300000000000004</v>
      </c>
      <c r="K155" s="47">
        <v>28.329411764705949</v>
      </c>
      <c r="L155" s="47">
        <v>17.957894736842121</v>
      </c>
      <c r="M155" s="47">
        <v>7.1809523809523714</v>
      </c>
      <c r="N155" s="47">
        <v>20.589473684210589</v>
      </c>
      <c r="O155" s="47">
        <v>4.7999999999999989</v>
      </c>
      <c r="P155" s="47">
        <v>9.7999999999999829</v>
      </c>
      <c r="Q155" s="47">
        <v>21.466666666666733</v>
      </c>
      <c r="R155" s="47">
        <v>7.5027027027026909</v>
      </c>
      <c r="S155" s="47">
        <v>4.7999999999999989</v>
      </c>
      <c r="T155" s="47">
        <v>49.961290322580709</v>
      </c>
      <c r="U155" s="47">
        <v>24.800000000000068</v>
      </c>
      <c r="V155" s="47">
        <v>20.184615384615441</v>
      </c>
      <c r="W155" s="47">
        <v>11.251612903225789</v>
      </c>
      <c r="X155" s="47">
        <v>4.7999999999999989</v>
      </c>
      <c r="Y155" s="47">
        <v>12.747019867549653</v>
      </c>
      <c r="Z155" s="47">
        <v>23.519211822660168</v>
      </c>
      <c r="AA155" s="47">
        <v>10.226356589147271</v>
      </c>
      <c r="AB155" s="47">
        <v>23.774358974359043</v>
      </c>
      <c r="AC155" s="47">
        <v>23.774358974359043</v>
      </c>
      <c r="AD155" s="47">
        <v>18.664306784660798</v>
      </c>
      <c r="AF155" s="47"/>
      <c r="AG155" s="47"/>
      <c r="AI155" s="47">
        <f t="shared" si="6"/>
        <v>4.7999999999999989</v>
      </c>
      <c r="AJ155" s="47">
        <f t="shared" si="7"/>
        <v>150</v>
      </c>
    </row>
    <row r="156" spans="2:36" hidden="1" x14ac:dyDescent="0.25">
      <c r="B156" s="168"/>
      <c r="C156" s="83"/>
      <c r="D156" s="83"/>
      <c r="E156" s="47">
        <v>151</v>
      </c>
      <c r="F156" s="47">
        <v>12.899999999999983</v>
      </c>
      <c r="G156" s="47">
        <v>13.039534883720913</v>
      </c>
      <c r="H156" s="47">
        <v>11.56666666666665</v>
      </c>
      <c r="I156" s="47">
        <v>27.976923076923146</v>
      </c>
      <c r="J156" s="47">
        <v>17.400000000000006</v>
      </c>
      <c r="K156" s="47">
        <v>28.42941176470595</v>
      </c>
      <c r="L156" s="47">
        <v>18.057894736842123</v>
      </c>
      <c r="M156" s="47">
        <v>7.2809523809523711</v>
      </c>
      <c r="N156" s="47">
        <v>20.68947368421059</v>
      </c>
      <c r="O156" s="47">
        <v>4.8999999999999986</v>
      </c>
      <c r="P156" s="47">
        <v>9.8999999999999826</v>
      </c>
      <c r="Q156" s="47">
        <v>21.566666666666734</v>
      </c>
      <c r="R156" s="47">
        <v>7.6027027027026906</v>
      </c>
      <c r="S156" s="47">
        <v>4.8999999999999986</v>
      </c>
      <c r="T156" s="47">
        <v>50.06129032258071</v>
      </c>
      <c r="U156" s="47">
        <v>24.90000000000007</v>
      </c>
      <c r="V156" s="47">
        <v>20.284615384615442</v>
      </c>
      <c r="W156" s="47">
        <v>11.351612903225789</v>
      </c>
      <c r="X156" s="47">
        <v>4.8999999999999986</v>
      </c>
      <c r="Y156" s="47">
        <v>12.847019867549653</v>
      </c>
      <c r="Z156" s="47">
        <v>23.619211822660169</v>
      </c>
      <c r="AA156" s="47">
        <v>10.32635658914727</v>
      </c>
      <c r="AB156" s="47">
        <v>23.874358974359044</v>
      </c>
      <c r="AC156" s="47">
        <v>23.874358974359044</v>
      </c>
      <c r="AD156" s="47">
        <v>18.7643067846608</v>
      </c>
      <c r="AF156" s="47"/>
      <c r="AG156" s="47"/>
      <c r="AI156" s="47">
        <f t="shared" si="6"/>
        <v>4.8999999999999986</v>
      </c>
      <c r="AJ156" s="47">
        <f t="shared" si="7"/>
        <v>151</v>
      </c>
    </row>
    <row r="157" spans="2:36" hidden="1" x14ac:dyDescent="0.25">
      <c r="B157" s="168"/>
      <c r="C157" s="83"/>
      <c r="D157" s="83"/>
      <c r="E157" s="47">
        <v>152</v>
      </c>
      <c r="F157" s="47">
        <v>12.999999999999982</v>
      </c>
      <c r="G157" s="47">
        <v>13.139534883720913</v>
      </c>
      <c r="H157" s="47">
        <v>11.66666666666665</v>
      </c>
      <c r="I157" s="47">
        <v>28.076923076923148</v>
      </c>
      <c r="J157" s="47">
        <v>17.500000000000007</v>
      </c>
      <c r="K157" s="47">
        <v>28.529411764705952</v>
      </c>
      <c r="L157" s="47">
        <v>18.157894736842124</v>
      </c>
      <c r="M157" s="47">
        <v>7.3809523809523707</v>
      </c>
      <c r="N157" s="47">
        <v>20.789473684210591</v>
      </c>
      <c r="O157" s="47">
        <v>4.9999999999999982</v>
      </c>
      <c r="P157" s="47">
        <v>9.9999999999999822</v>
      </c>
      <c r="Q157" s="47">
        <v>21.666666666666735</v>
      </c>
      <c r="R157" s="47">
        <v>7.7027027027026902</v>
      </c>
      <c r="S157" s="47">
        <v>4.9999999999999982</v>
      </c>
      <c r="T157" s="47">
        <v>50.161290322580712</v>
      </c>
      <c r="U157" s="47">
        <v>25.000000000000071</v>
      </c>
      <c r="V157" s="47">
        <v>20.384615384615444</v>
      </c>
      <c r="W157" s="47">
        <v>11.451612903225788</v>
      </c>
      <c r="X157" s="47">
        <v>4.9999999999999982</v>
      </c>
      <c r="Y157" s="47">
        <v>12.947019867549653</v>
      </c>
      <c r="Z157" s="47">
        <v>23.719211822660171</v>
      </c>
      <c r="AA157" s="47">
        <v>10.42635658914727</v>
      </c>
      <c r="AB157" s="47">
        <v>23.974358974359046</v>
      </c>
      <c r="AC157" s="47">
        <v>23.974358974359046</v>
      </c>
      <c r="AD157" s="47">
        <v>18.864306784660801</v>
      </c>
      <c r="AF157" s="47"/>
      <c r="AG157" s="47"/>
      <c r="AI157" s="47">
        <f t="shared" si="6"/>
        <v>4.9999999999999982</v>
      </c>
      <c r="AJ157" s="47">
        <f t="shared" si="7"/>
        <v>152</v>
      </c>
    </row>
    <row r="158" spans="2:36" hidden="1" x14ac:dyDescent="0.25">
      <c r="B158" s="168"/>
      <c r="C158" s="83"/>
      <c r="D158" s="83"/>
      <c r="E158" s="47">
        <v>153</v>
      </c>
      <c r="F158" s="47">
        <v>13.099999999999982</v>
      </c>
      <c r="G158" s="47">
        <v>13.239534883720912</v>
      </c>
      <c r="H158" s="47">
        <v>11.76666666666665</v>
      </c>
      <c r="I158" s="47">
        <v>28.176923076923149</v>
      </c>
      <c r="J158" s="47">
        <v>17.600000000000009</v>
      </c>
      <c r="K158" s="47">
        <v>28.629411764705953</v>
      </c>
      <c r="L158" s="47">
        <v>18.257894736842125</v>
      </c>
      <c r="M158" s="47">
        <v>7.4809523809523704</v>
      </c>
      <c r="N158" s="47">
        <v>20.889473684210593</v>
      </c>
      <c r="O158" s="47">
        <v>5.0999999999999979</v>
      </c>
      <c r="P158" s="47">
        <v>10.099999999999982</v>
      </c>
      <c r="Q158" s="47">
        <v>21.766666666666737</v>
      </c>
      <c r="R158" s="47">
        <v>7.8027027027026898</v>
      </c>
      <c r="S158" s="47">
        <v>5.0999999999999979</v>
      </c>
      <c r="T158" s="47">
        <v>50.261290322580713</v>
      </c>
      <c r="U158" s="47">
        <v>25.100000000000072</v>
      </c>
      <c r="V158" s="47">
        <v>20.484615384615445</v>
      </c>
      <c r="W158" s="47">
        <v>11.551612903225788</v>
      </c>
      <c r="X158" s="47">
        <v>5.0999999999999979</v>
      </c>
      <c r="Y158" s="47">
        <v>13.047019867549652</v>
      </c>
      <c r="Z158" s="47">
        <v>23.819211822660172</v>
      </c>
      <c r="AA158" s="47">
        <v>10.526356589147269</v>
      </c>
      <c r="AB158" s="47">
        <v>24.074358974359047</v>
      </c>
      <c r="AC158" s="47">
        <v>24.074358974359047</v>
      </c>
      <c r="AD158" s="47">
        <v>18.964306784660803</v>
      </c>
      <c r="AF158" s="47"/>
      <c r="AG158" s="47"/>
      <c r="AI158" s="47">
        <f t="shared" si="6"/>
        <v>5.0999999999999979</v>
      </c>
      <c r="AJ158" s="47">
        <f t="shared" si="7"/>
        <v>153</v>
      </c>
    </row>
    <row r="159" spans="2:36" hidden="1" x14ac:dyDescent="0.25">
      <c r="B159" s="168"/>
      <c r="C159" s="83"/>
      <c r="D159" s="83"/>
      <c r="E159" s="47">
        <v>154</v>
      </c>
      <c r="F159" s="47">
        <v>13.199999999999982</v>
      </c>
      <c r="G159" s="47">
        <v>13.339534883720912</v>
      </c>
      <c r="H159" s="47">
        <v>11.866666666666649</v>
      </c>
      <c r="I159" s="47">
        <v>28.276923076923151</v>
      </c>
      <c r="J159" s="47">
        <v>17.70000000000001</v>
      </c>
      <c r="K159" s="47">
        <v>28.729411764705954</v>
      </c>
      <c r="L159" s="47">
        <v>18.357894736842127</v>
      </c>
      <c r="M159" s="47">
        <v>7.58095238095237</v>
      </c>
      <c r="N159" s="47">
        <v>20.989473684210594</v>
      </c>
      <c r="O159" s="47">
        <v>5.1999999999999975</v>
      </c>
      <c r="P159" s="47">
        <v>10.199999999999982</v>
      </c>
      <c r="Q159" s="47">
        <v>21.866666666666738</v>
      </c>
      <c r="R159" s="47">
        <v>7.9027027027026895</v>
      </c>
      <c r="S159" s="47">
        <v>5.1999999999999975</v>
      </c>
      <c r="T159" s="47">
        <v>50.361290322580714</v>
      </c>
      <c r="U159" s="47">
        <v>25.200000000000074</v>
      </c>
      <c r="V159" s="47">
        <v>20.584615384615446</v>
      </c>
      <c r="W159" s="47">
        <v>11.651612903225788</v>
      </c>
      <c r="X159" s="47">
        <v>5.1999999999999975</v>
      </c>
      <c r="Y159" s="47">
        <v>13.147019867549652</v>
      </c>
      <c r="Z159" s="47">
        <v>23.919211822660174</v>
      </c>
      <c r="AA159" s="47">
        <v>10.626356589147269</v>
      </c>
      <c r="AB159" s="47">
        <v>24.174358974359048</v>
      </c>
      <c r="AC159" s="47">
        <v>24.174358974359048</v>
      </c>
      <c r="AD159" s="47">
        <v>19.064306784660804</v>
      </c>
      <c r="AF159" s="47"/>
      <c r="AG159" s="47"/>
      <c r="AI159" s="47">
        <f t="shared" si="6"/>
        <v>5.1999999999999975</v>
      </c>
      <c r="AJ159" s="47">
        <f t="shared" si="7"/>
        <v>154</v>
      </c>
    </row>
    <row r="160" spans="2:36" hidden="1" x14ac:dyDescent="0.25">
      <c r="B160" s="168"/>
      <c r="C160" s="83"/>
      <c r="D160" s="83"/>
      <c r="E160" s="47">
        <v>155</v>
      </c>
      <c r="F160" s="47">
        <v>13.299999999999981</v>
      </c>
      <c r="G160" s="47">
        <v>13.439534883720912</v>
      </c>
      <c r="H160" s="47">
        <v>11.966666666666649</v>
      </c>
      <c r="I160" s="47">
        <v>28.376923076923152</v>
      </c>
      <c r="J160" s="47">
        <v>17.800000000000011</v>
      </c>
      <c r="K160" s="47">
        <v>28.829411764705956</v>
      </c>
      <c r="L160" s="47">
        <v>18.457894736842128</v>
      </c>
      <c r="M160" s="47">
        <v>7.6809523809523697</v>
      </c>
      <c r="N160" s="47">
        <v>21.089473684210596</v>
      </c>
      <c r="O160" s="47">
        <v>5.2999999999999972</v>
      </c>
      <c r="P160" s="47">
        <v>10.299999999999981</v>
      </c>
      <c r="Q160" s="47">
        <v>21.96666666666674</v>
      </c>
      <c r="R160" s="47">
        <v>8.00270270270269</v>
      </c>
      <c r="S160" s="47">
        <v>5.2999999999999972</v>
      </c>
      <c r="T160" s="47">
        <v>50.461290322580716</v>
      </c>
      <c r="U160" s="47">
        <v>25.300000000000075</v>
      </c>
      <c r="V160" s="47">
        <v>20.684615384615448</v>
      </c>
      <c r="W160" s="47">
        <v>11.751612903225787</v>
      </c>
      <c r="X160" s="47">
        <v>5.2999999999999972</v>
      </c>
      <c r="Y160" s="47">
        <v>13.247019867549652</v>
      </c>
      <c r="Z160" s="47">
        <v>24.019211822660175</v>
      </c>
      <c r="AA160" s="47">
        <v>10.726356589147269</v>
      </c>
      <c r="AB160" s="47">
        <v>24.27435897435905</v>
      </c>
      <c r="AC160" s="47">
        <v>24.27435897435905</v>
      </c>
      <c r="AD160" s="47">
        <v>19.164306784660806</v>
      </c>
      <c r="AE160" s="96"/>
      <c r="AF160" s="47"/>
      <c r="AG160" s="47"/>
      <c r="AI160" s="47">
        <f t="shared" si="6"/>
        <v>5.2999999999999972</v>
      </c>
      <c r="AJ160" s="47">
        <f t="shared" si="7"/>
        <v>155</v>
      </c>
    </row>
    <row r="161" spans="2:36" hidden="1" x14ac:dyDescent="0.25">
      <c r="B161" s="168"/>
      <c r="C161" s="83"/>
      <c r="D161" s="83"/>
      <c r="E161" s="47">
        <v>156</v>
      </c>
      <c r="F161" s="47">
        <v>13.399999999999981</v>
      </c>
      <c r="G161" s="47">
        <v>13.539534883720911</v>
      </c>
      <c r="H161" s="47">
        <v>12.066666666666649</v>
      </c>
      <c r="I161" s="47">
        <v>28.476923076923153</v>
      </c>
      <c r="J161" s="47">
        <v>17.900000000000013</v>
      </c>
      <c r="K161" s="47">
        <v>28.929411764705957</v>
      </c>
      <c r="L161" s="47">
        <v>18.55789473684213</v>
      </c>
      <c r="M161" s="47">
        <v>7.7809523809523693</v>
      </c>
      <c r="N161" s="47">
        <v>21.189473684210597</v>
      </c>
      <c r="O161" s="47">
        <v>5.3999999999999968</v>
      </c>
      <c r="P161" s="47">
        <v>10.399999999999981</v>
      </c>
      <c r="Q161" s="47">
        <v>22.066666666666741</v>
      </c>
      <c r="R161" s="47">
        <v>8.1027027027026897</v>
      </c>
      <c r="S161" s="47">
        <v>5.3999999999999968</v>
      </c>
      <c r="T161" s="47">
        <v>50.561290322580717</v>
      </c>
      <c r="U161" s="47">
        <v>25.400000000000077</v>
      </c>
      <c r="V161" s="47">
        <v>20.784615384615449</v>
      </c>
      <c r="W161" s="47">
        <v>11.851612903225787</v>
      </c>
      <c r="X161" s="47">
        <v>5.3999999999999968</v>
      </c>
      <c r="Y161" s="47">
        <v>13.347019867549651</v>
      </c>
      <c r="Z161" s="47">
        <v>24.119211822660176</v>
      </c>
      <c r="AA161" s="47">
        <v>10.826356589147268</v>
      </c>
      <c r="AB161" s="47">
        <v>24.374358974359051</v>
      </c>
      <c r="AC161" s="47">
        <v>24.374358974359051</v>
      </c>
      <c r="AD161" s="47">
        <v>19.264306784660807</v>
      </c>
      <c r="AE161" s="96"/>
      <c r="AF161" s="47"/>
      <c r="AG161" s="47"/>
      <c r="AI161" s="47">
        <f t="shared" si="6"/>
        <v>5.3999999999999968</v>
      </c>
      <c r="AJ161" s="47">
        <f t="shared" si="7"/>
        <v>156</v>
      </c>
    </row>
    <row r="162" spans="2:36" hidden="1" x14ac:dyDescent="0.25">
      <c r="B162" s="168"/>
      <c r="C162" s="83"/>
      <c r="D162" s="83"/>
      <c r="E162" s="47">
        <v>157</v>
      </c>
      <c r="F162" s="47">
        <v>13.49999999999998</v>
      </c>
      <c r="G162" s="47">
        <v>13.639534883720911</v>
      </c>
      <c r="H162" s="47">
        <v>12.166666666666648</v>
      </c>
      <c r="I162" s="47">
        <v>28.576923076923155</v>
      </c>
      <c r="J162" s="47">
        <v>18.000000000000014</v>
      </c>
      <c r="K162" s="47">
        <v>29.029411764705959</v>
      </c>
      <c r="L162" s="47">
        <v>18.657894736842131</v>
      </c>
      <c r="M162" s="47">
        <v>7.8809523809523689</v>
      </c>
      <c r="N162" s="47">
        <v>21.289473684210598</v>
      </c>
      <c r="O162" s="47">
        <v>5.4999999999999964</v>
      </c>
      <c r="P162" s="47">
        <v>10.49999999999998</v>
      </c>
      <c r="Q162" s="47">
        <v>22.166666666666742</v>
      </c>
      <c r="R162" s="47">
        <v>8.2027027027026893</v>
      </c>
      <c r="S162" s="47">
        <v>5.4999999999999964</v>
      </c>
      <c r="T162" s="47">
        <v>50.661290322580719</v>
      </c>
      <c r="U162" s="47">
        <v>25.500000000000078</v>
      </c>
      <c r="V162" s="47">
        <v>20.884615384615451</v>
      </c>
      <c r="W162" s="47">
        <v>11.951612903225787</v>
      </c>
      <c r="X162" s="47">
        <v>5.4999999999999964</v>
      </c>
      <c r="Y162" s="47">
        <v>13.447019867549651</v>
      </c>
      <c r="Z162" s="47">
        <v>24.219211822660178</v>
      </c>
      <c r="AA162" s="47">
        <v>10.926356589147268</v>
      </c>
      <c r="AB162" s="47">
        <v>24.474358974359053</v>
      </c>
      <c r="AC162" s="47">
        <v>24.474358974359053</v>
      </c>
      <c r="AD162" s="47">
        <v>19.364306784660808</v>
      </c>
      <c r="AE162" s="96"/>
      <c r="AF162" s="47"/>
      <c r="AG162" s="47"/>
      <c r="AI162" s="47">
        <f t="shared" si="6"/>
        <v>5.4999999999999964</v>
      </c>
      <c r="AJ162" s="47">
        <f t="shared" si="7"/>
        <v>157</v>
      </c>
    </row>
    <row r="163" spans="2:36" hidden="1" x14ac:dyDescent="0.25">
      <c r="B163" s="168"/>
      <c r="C163" s="83"/>
      <c r="D163" s="83"/>
      <c r="E163" s="47">
        <v>158</v>
      </c>
      <c r="F163" s="47">
        <v>13.59999999999998</v>
      </c>
      <c r="G163" s="47">
        <v>13.739534883720911</v>
      </c>
      <c r="H163" s="47">
        <v>12.266666666666648</v>
      </c>
      <c r="I163" s="47">
        <v>28.676923076923156</v>
      </c>
      <c r="J163" s="47">
        <v>18.100000000000016</v>
      </c>
      <c r="K163" s="47">
        <v>29.12941176470596</v>
      </c>
      <c r="L163" s="47">
        <v>18.757894736842132</v>
      </c>
      <c r="M163" s="47">
        <v>7.9809523809523686</v>
      </c>
      <c r="N163" s="47">
        <v>21.3894736842106</v>
      </c>
      <c r="O163" s="47">
        <v>5.5999999999999961</v>
      </c>
      <c r="P163" s="47">
        <v>10.59999999999998</v>
      </c>
      <c r="Q163" s="47">
        <v>22.266666666666744</v>
      </c>
      <c r="R163" s="47">
        <v>8.302702702702689</v>
      </c>
      <c r="S163" s="47">
        <v>5.5999999999999961</v>
      </c>
      <c r="T163" s="47">
        <v>50.76129032258072</v>
      </c>
      <c r="U163" s="47">
        <v>25.60000000000008</v>
      </c>
      <c r="V163" s="47">
        <v>20.984615384615452</v>
      </c>
      <c r="W163" s="47">
        <v>12.051612903225786</v>
      </c>
      <c r="X163" s="47">
        <v>5.5999999999999961</v>
      </c>
      <c r="Y163" s="47">
        <v>13.54701986754965</v>
      </c>
      <c r="Z163" s="47">
        <v>24.319211822660179</v>
      </c>
      <c r="AA163" s="47">
        <v>11.026356589147268</v>
      </c>
      <c r="AB163" s="47">
        <v>24.574358974359054</v>
      </c>
      <c r="AC163" s="47">
        <v>24.574358974359054</v>
      </c>
      <c r="AD163" s="47">
        <v>19.46430678466081</v>
      </c>
      <c r="AE163" s="96"/>
      <c r="AF163" s="47"/>
      <c r="AG163" s="47"/>
      <c r="AI163" s="47">
        <f t="shared" si="6"/>
        <v>5.5999999999999961</v>
      </c>
      <c r="AJ163" s="47">
        <f t="shared" si="7"/>
        <v>158</v>
      </c>
    </row>
    <row r="164" spans="2:36" hidden="1" x14ac:dyDescent="0.25">
      <c r="B164" s="168"/>
      <c r="C164" s="83"/>
      <c r="D164" s="83"/>
      <c r="E164" s="47">
        <v>159</v>
      </c>
      <c r="F164" s="47">
        <v>13.69999999999998</v>
      </c>
      <c r="G164" s="47">
        <v>13.83953488372091</v>
      </c>
      <c r="H164" s="47">
        <v>12.366666666666648</v>
      </c>
      <c r="I164" s="47">
        <v>28.776923076923158</v>
      </c>
      <c r="J164" s="47">
        <v>18.200000000000017</v>
      </c>
      <c r="K164" s="47">
        <v>29.229411764705961</v>
      </c>
      <c r="L164" s="47">
        <v>18.857894736842134</v>
      </c>
      <c r="M164" s="47">
        <v>8.0809523809523682</v>
      </c>
      <c r="N164" s="47">
        <v>21.489473684210601</v>
      </c>
      <c r="O164" s="47">
        <v>5.6999999999999957</v>
      </c>
      <c r="P164" s="47">
        <v>10.69999999999998</v>
      </c>
      <c r="Q164" s="47">
        <v>22.366666666666745</v>
      </c>
      <c r="R164" s="47">
        <v>8.4027027027026886</v>
      </c>
      <c r="S164" s="47">
        <v>5.6999999999999957</v>
      </c>
      <c r="T164" s="47">
        <v>50.861290322580722</v>
      </c>
      <c r="U164" s="47">
        <v>25.700000000000081</v>
      </c>
      <c r="V164" s="47">
        <v>21.084615384615454</v>
      </c>
      <c r="W164" s="47">
        <v>12.151612903225786</v>
      </c>
      <c r="X164" s="47">
        <v>5.6999999999999957</v>
      </c>
      <c r="Y164" s="47">
        <v>13.64701986754965</v>
      </c>
      <c r="Z164" s="47">
        <v>24.419211822660181</v>
      </c>
      <c r="AA164" s="47">
        <v>11.126356589147267</v>
      </c>
      <c r="AB164" s="47">
        <v>24.674358974359055</v>
      </c>
      <c r="AC164" s="47">
        <v>24.674358974359055</v>
      </c>
      <c r="AD164" s="47">
        <v>19.564306784660811</v>
      </c>
      <c r="AE164" s="96"/>
      <c r="AF164" s="47"/>
      <c r="AG164" s="47"/>
      <c r="AI164" s="47">
        <f t="shared" si="6"/>
        <v>5.6999999999999957</v>
      </c>
      <c r="AJ164" s="47">
        <f t="shared" si="7"/>
        <v>159</v>
      </c>
    </row>
    <row r="165" spans="2:36" hidden="1" x14ac:dyDescent="0.25">
      <c r="B165" s="168"/>
      <c r="C165" s="83"/>
      <c r="D165" s="83"/>
      <c r="E165" s="47">
        <v>160</v>
      </c>
      <c r="F165" s="47">
        <v>13.799999999999979</v>
      </c>
      <c r="G165" s="47">
        <v>13.93953488372091</v>
      </c>
      <c r="H165" s="47">
        <v>12.466666666666647</v>
      </c>
      <c r="I165" s="47">
        <v>28.876923076923159</v>
      </c>
      <c r="J165" s="47">
        <v>18.300000000000018</v>
      </c>
      <c r="K165" s="47">
        <v>29.329411764705963</v>
      </c>
      <c r="L165" s="47">
        <v>18.957894736842135</v>
      </c>
      <c r="M165" s="47">
        <v>8.1809523809523679</v>
      </c>
      <c r="N165" s="47">
        <v>21.589473684210603</v>
      </c>
      <c r="O165" s="47">
        <v>5.7999999999999954</v>
      </c>
      <c r="P165" s="47">
        <v>10.799999999999979</v>
      </c>
      <c r="Q165" s="47">
        <v>22.466666666666747</v>
      </c>
      <c r="R165" s="47">
        <v>8.5027027027026882</v>
      </c>
      <c r="S165" s="47">
        <v>5.7999999999999954</v>
      </c>
      <c r="T165" s="47">
        <v>50.961290322580723</v>
      </c>
      <c r="U165" s="47">
        <v>25.800000000000082</v>
      </c>
      <c r="V165" s="47">
        <v>21.184615384615455</v>
      </c>
      <c r="W165" s="47">
        <v>12.251612903225785</v>
      </c>
      <c r="X165" s="47">
        <v>5.7999999999999954</v>
      </c>
      <c r="Y165" s="47">
        <v>13.74701986754965</v>
      </c>
      <c r="Z165" s="47">
        <v>24.519211822660182</v>
      </c>
      <c r="AA165" s="47">
        <v>11.226356589147267</v>
      </c>
      <c r="AB165" s="47">
        <v>24.774358974359057</v>
      </c>
      <c r="AC165" s="47">
        <v>24.774358974359057</v>
      </c>
      <c r="AD165" s="47">
        <v>19.664306784660813</v>
      </c>
      <c r="AE165" s="96"/>
      <c r="AF165" s="47"/>
      <c r="AG165" s="47"/>
      <c r="AI165" s="47">
        <f t="shared" si="6"/>
        <v>5.7999999999999954</v>
      </c>
      <c r="AJ165" s="47">
        <f t="shared" si="7"/>
        <v>160</v>
      </c>
    </row>
    <row r="166" spans="2:36" hidden="1" x14ac:dyDescent="0.25">
      <c r="B166" s="168"/>
      <c r="C166" s="83"/>
      <c r="D166" s="83"/>
      <c r="E166" s="47">
        <v>161</v>
      </c>
      <c r="F166" s="47">
        <v>13.899999999999979</v>
      </c>
      <c r="G166" s="47">
        <v>14.03953488372091</v>
      </c>
      <c r="H166" s="47">
        <v>12.566666666666647</v>
      </c>
      <c r="I166" s="47">
        <v>28.97692307692316</v>
      </c>
      <c r="J166" s="47">
        <v>18.40000000000002</v>
      </c>
      <c r="K166" s="47">
        <v>29.429411764705964</v>
      </c>
      <c r="L166" s="47">
        <v>19.057894736842137</v>
      </c>
      <c r="M166" s="47">
        <v>8.2809523809523675</v>
      </c>
      <c r="N166" s="47">
        <v>21.689473684210604</v>
      </c>
      <c r="O166" s="47">
        <v>5.899999999999995</v>
      </c>
      <c r="P166" s="47">
        <v>10.899999999999979</v>
      </c>
      <c r="Q166" s="47">
        <v>22.566666666666748</v>
      </c>
      <c r="R166" s="47">
        <v>8.6027027027026879</v>
      </c>
      <c r="S166" s="47">
        <v>5.899999999999995</v>
      </c>
      <c r="T166" s="47">
        <v>51.061290322580724</v>
      </c>
      <c r="U166" s="47">
        <v>25.900000000000084</v>
      </c>
      <c r="V166" s="47">
        <v>21.284615384615456</v>
      </c>
      <c r="W166" s="47">
        <v>12.351612903225785</v>
      </c>
      <c r="X166" s="47">
        <v>5.899999999999995</v>
      </c>
      <c r="Y166" s="47">
        <v>13.847019867549649</v>
      </c>
      <c r="Z166" s="47">
        <v>24.619211822660183</v>
      </c>
      <c r="AA166" s="47">
        <v>11.326356589147267</v>
      </c>
      <c r="AB166" s="47">
        <v>24.874358974359058</v>
      </c>
      <c r="AC166" s="47">
        <v>24.874358974359058</v>
      </c>
      <c r="AD166" s="47">
        <v>19.764306784660814</v>
      </c>
      <c r="AE166" s="96"/>
      <c r="AF166" s="47"/>
      <c r="AG166" s="47"/>
      <c r="AI166" s="47">
        <f t="shared" si="6"/>
        <v>5.899999999999995</v>
      </c>
      <c r="AJ166" s="47">
        <f t="shared" si="7"/>
        <v>161</v>
      </c>
    </row>
    <row r="167" spans="2:36" hidden="1" x14ac:dyDescent="0.25">
      <c r="B167" s="168"/>
      <c r="C167" s="83"/>
      <c r="D167" s="83"/>
      <c r="E167" s="47">
        <v>162</v>
      </c>
      <c r="F167" s="47">
        <v>13.999999999999979</v>
      </c>
      <c r="G167" s="47">
        <v>14.139534883720909</v>
      </c>
      <c r="H167" s="47">
        <v>12.666666666666647</v>
      </c>
      <c r="I167" s="47">
        <v>29.076923076923162</v>
      </c>
      <c r="J167" s="47">
        <v>18.500000000000021</v>
      </c>
      <c r="K167" s="47">
        <v>29.529411764705966</v>
      </c>
      <c r="L167" s="47">
        <v>19.157894736842138</v>
      </c>
      <c r="M167" s="47">
        <v>8.3809523809523672</v>
      </c>
      <c r="N167" s="47">
        <v>21.789473684210606</v>
      </c>
      <c r="O167" s="47">
        <v>5.9999999999999947</v>
      </c>
      <c r="P167" s="47">
        <v>10.999999999999979</v>
      </c>
      <c r="Q167" s="47">
        <v>22.66666666666675</v>
      </c>
      <c r="R167" s="47">
        <v>8.7027027027026875</v>
      </c>
      <c r="S167" s="47">
        <v>5.9999999999999947</v>
      </c>
      <c r="T167" s="47">
        <v>51.161290322580726</v>
      </c>
      <c r="U167" s="47">
        <v>26.000000000000085</v>
      </c>
      <c r="V167" s="47">
        <v>21.384615384615458</v>
      </c>
      <c r="W167" s="47">
        <v>12.451612903225785</v>
      </c>
      <c r="X167" s="47">
        <v>5.9999999999999947</v>
      </c>
      <c r="Y167" s="47">
        <v>13.947019867549649</v>
      </c>
      <c r="Z167" s="47">
        <v>24.719211822660185</v>
      </c>
      <c r="AA167" s="47">
        <v>11.426356589147266</v>
      </c>
      <c r="AB167" s="47">
        <v>24.97435897435906</v>
      </c>
      <c r="AC167" s="47">
        <v>24.97435897435906</v>
      </c>
      <c r="AD167" s="47">
        <v>19.864306784660815</v>
      </c>
      <c r="AE167" s="96"/>
      <c r="AF167" s="47"/>
      <c r="AG167" s="47"/>
      <c r="AI167" s="47">
        <f t="shared" si="6"/>
        <v>5.9999999999999947</v>
      </c>
      <c r="AJ167" s="47">
        <f t="shared" si="7"/>
        <v>162</v>
      </c>
    </row>
    <row r="168" spans="2:36" hidden="1" x14ac:dyDescent="0.25">
      <c r="B168" s="168"/>
      <c r="C168" s="83"/>
      <c r="D168" s="83"/>
      <c r="E168" s="47">
        <v>163</v>
      </c>
      <c r="F168" s="47">
        <v>14.099999999999978</v>
      </c>
      <c r="G168" s="47">
        <v>14.239534883720909</v>
      </c>
      <c r="H168" s="47">
        <v>12.766666666666646</v>
      </c>
      <c r="I168" s="47">
        <v>29.176923076923163</v>
      </c>
      <c r="J168" s="47">
        <v>18.600000000000023</v>
      </c>
      <c r="K168" s="47">
        <v>29.629411764705967</v>
      </c>
      <c r="L168" s="47">
        <v>19.25789473684214</v>
      </c>
      <c r="M168" s="47">
        <v>8.4809523809523668</v>
      </c>
      <c r="N168" s="47">
        <v>21.889473684210607</v>
      </c>
      <c r="O168" s="47">
        <v>6.0999999999999943</v>
      </c>
      <c r="P168" s="47">
        <v>11.099999999999978</v>
      </c>
      <c r="Q168" s="47">
        <v>22.766666666666751</v>
      </c>
      <c r="R168" s="47">
        <v>8.8027027027026872</v>
      </c>
      <c r="S168" s="47">
        <v>6.0999999999999943</v>
      </c>
      <c r="T168" s="47">
        <v>51.261290322580727</v>
      </c>
      <c r="U168" s="47">
        <v>26.100000000000087</v>
      </c>
      <c r="V168" s="47">
        <v>21.484615384615459</v>
      </c>
      <c r="W168" s="47">
        <v>12.551612903225784</v>
      </c>
      <c r="X168" s="47">
        <v>6.0999999999999943</v>
      </c>
      <c r="Y168" s="47">
        <v>14.047019867549649</v>
      </c>
      <c r="Z168" s="47">
        <v>24.819211822660186</v>
      </c>
      <c r="AA168" s="47">
        <v>11.526356589147266</v>
      </c>
      <c r="AB168" s="47">
        <v>25.074358974359061</v>
      </c>
      <c r="AC168" s="47">
        <v>25.074358974359061</v>
      </c>
      <c r="AD168" s="47">
        <v>19.964306784660817</v>
      </c>
      <c r="AE168" s="96"/>
      <c r="AF168" s="47"/>
      <c r="AG168" s="47"/>
      <c r="AI168" s="47">
        <f t="shared" si="6"/>
        <v>6.0999999999999943</v>
      </c>
      <c r="AJ168" s="47">
        <f t="shared" si="7"/>
        <v>163</v>
      </c>
    </row>
    <row r="169" spans="2:36" hidden="1" x14ac:dyDescent="0.25">
      <c r="B169" s="168"/>
      <c r="C169" s="83"/>
      <c r="D169" s="83"/>
      <c r="E169" s="47">
        <v>164</v>
      </c>
      <c r="F169" s="47">
        <v>14.199999999999978</v>
      </c>
      <c r="G169" s="47">
        <v>14.339534883720908</v>
      </c>
      <c r="H169" s="47">
        <v>12.866666666666646</v>
      </c>
      <c r="I169" s="47">
        <v>29.276923076923165</v>
      </c>
      <c r="J169" s="47">
        <v>18.700000000000024</v>
      </c>
      <c r="K169" s="47">
        <v>29.729411764705969</v>
      </c>
      <c r="L169" s="47">
        <v>19.357894736842141</v>
      </c>
      <c r="M169" s="47">
        <v>8.5809523809523665</v>
      </c>
      <c r="N169" s="47">
        <v>21.989473684210608</v>
      </c>
      <c r="O169" s="47">
        <v>6.199999999999994</v>
      </c>
      <c r="P169" s="47">
        <v>11.199999999999978</v>
      </c>
      <c r="Q169" s="47">
        <v>22.866666666666752</v>
      </c>
      <c r="R169" s="47">
        <v>8.9027027027026868</v>
      </c>
      <c r="S169" s="47">
        <v>6.199999999999994</v>
      </c>
      <c r="T169" s="47">
        <v>51.361290322580729</v>
      </c>
      <c r="U169" s="47">
        <v>26.200000000000088</v>
      </c>
      <c r="V169" s="47">
        <v>21.584615384615461</v>
      </c>
      <c r="W169" s="47">
        <v>12.651612903225784</v>
      </c>
      <c r="X169" s="47">
        <v>6.199999999999994</v>
      </c>
      <c r="Y169" s="47">
        <v>14.147019867549648</v>
      </c>
      <c r="Z169" s="47">
        <v>24.919211822660188</v>
      </c>
      <c r="AA169" s="47">
        <v>11.626356589147266</v>
      </c>
      <c r="AB169" s="47">
        <v>25.174358974359063</v>
      </c>
      <c r="AC169" s="47">
        <v>25.174358974359063</v>
      </c>
      <c r="AD169" s="47">
        <v>20.064306784660818</v>
      </c>
      <c r="AE169" s="96"/>
      <c r="AF169" s="47"/>
      <c r="AG169" s="47"/>
      <c r="AI169" s="47">
        <f t="shared" si="6"/>
        <v>6.199999999999994</v>
      </c>
      <c r="AJ169" s="47">
        <f t="shared" si="7"/>
        <v>164</v>
      </c>
    </row>
    <row r="170" spans="2:36" hidden="1" x14ac:dyDescent="0.25">
      <c r="B170" s="168"/>
      <c r="C170" s="83"/>
      <c r="D170" s="83"/>
      <c r="E170" s="47">
        <v>165</v>
      </c>
      <c r="F170" s="47">
        <v>14.299999999999978</v>
      </c>
      <c r="G170" s="47">
        <v>14.439534883720908</v>
      </c>
      <c r="H170" s="47">
        <v>12.966666666666645</v>
      </c>
      <c r="I170" s="47">
        <v>29.376923076923166</v>
      </c>
      <c r="J170" s="47">
        <v>18.800000000000026</v>
      </c>
      <c r="K170" s="47">
        <v>29.82941176470597</v>
      </c>
      <c r="L170" s="47">
        <v>19.457894736842142</v>
      </c>
      <c r="M170" s="47">
        <v>8.6809523809523661</v>
      </c>
      <c r="N170" s="47">
        <v>22.08947368421061</v>
      </c>
      <c r="O170" s="47">
        <v>6.2999999999999936</v>
      </c>
      <c r="P170" s="47">
        <v>11.299999999999978</v>
      </c>
      <c r="Q170" s="47">
        <v>22.966666666666754</v>
      </c>
      <c r="R170" s="47">
        <v>9.0027027027026865</v>
      </c>
      <c r="S170" s="47">
        <v>6.2999999999999936</v>
      </c>
      <c r="T170" s="47">
        <v>51.46129032258073</v>
      </c>
      <c r="U170" s="47">
        <v>26.30000000000009</v>
      </c>
      <c r="V170" s="47">
        <v>21.684615384615462</v>
      </c>
      <c r="W170" s="47">
        <v>12.751612903225784</v>
      </c>
      <c r="X170" s="47">
        <v>6.2999999999999936</v>
      </c>
      <c r="Y170" s="47">
        <v>14.247019867549648</v>
      </c>
      <c r="Z170" s="47">
        <v>25.019211822660189</v>
      </c>
      <c r="AA170" s="47">
        <v>11.726356589147265</v>
      </c>
      <c r="AB170" s="47">
        <v>25.274358974359064</v>
      </c>
      <c r="AC170" s="47">
        <v>25.274358974359064</v>
      </c>
      <c r="AD170" s="47">
        <v>20.16430678466082</v>
      </c>
      <c r="AE170" s="96"/>
      <c r="AF170" s="47"/>
      <c r="AG170" s="47"/>
      <c r="AI170" s="47">
        <f t="shared" si="6"/>
        <v>6.2999999999999936</v>
      </c>
      <c r="AJ170" s="47">
        <f t="shared" si="7"/>
        <v>165</v>
      </c>
    </row>
    <row r="171" spans="2:36" hidden="1" x14ac:dyDescent="0.25">
      <c r="B171" s="168"/>
      <c r="C171" s="83"/>
      <c r="D171" s="83"/>
      <c r="E171" s="47">
        <v>166</v>
      </c>
      <c r="F171" s="47">
        <v>14.399999999999977</v>
      </c>
      <c r="G171" s="47">
        <v>14.539534883720908</v>
      </c>
      <c r="H171" s="47">
        <v>13.066666666666645</v>
      </c>
      <c r="I171" s="47">
        <v>29.476923076923168</v>
      </c>
      <c r="J171" s="47">
        <v>18.900000000000027</v>
      </c>
      <c r="K171" s="47">
        <v>29.929411764705971</v>
      </c>
      <c r="L171" s="47">
        <v>19.557894736842144</v>
      </c>
      <c r="M171" s="47">
        <v>8.7809523809523657</v>
      </c>
      <c r="N171" s="47">
        <v>22.189473684210611</v>
      </c>
      <c r="O171" s="47">
        <v>6.3999999999999932</v>
      </c>
      <c r="P171" s="47">
        <v>11.399999999999977</v>
      </c>
      <c r="Q171" s="47">
        <v>23.066666666666755</v>
      </c>
      <c r="R171" s="47">
        <v>9.1027027027026861</v>
      </c>
      <c r="S171" s="47">
        <v>6.3999999999999932</v>
      </c>
      <c r="T171" s="47">
        <v>51.561290322580732</v>
      </c>
      <c r="U171" s="47">
        <v>26.400000000000091</v>
      </c>
      <c r="V171" s="47">
        <v>21.784615384615464</v>
      </c>
      <c r="W171" s="47">
        <v>12.851612903225783</v>
      </c>
      <c r="X171" s="47">
        <v>6.3999999999999932</v>
      </c>
      <c r="Y171" s="47">
        <v>14.347019867549648</v>
      </c>
      <c r="Z171" s="47">
        <v>25.119211822660191</v>
      </c>
      <c r="AA171" s="47">
        <v>11.826356589147265</v>
      </c>
      <c r="AB171" s="47">
        <v>25.374358974359065</v>
      </c>
      <c r="AC171" s="47">
        <v>25.374358974359065</v>
      </c>
      <c r="AD171" s="47">
        <v>20.264306784660821</v>
      </c>
      <c r="AE171" s="96"/>
      <c r="AF171" s="47"/>
      <c r="AG171" s="47"/>
      <c r="AI171" s="47">
        <f t="shared" si="6"/>
        <v>6.3999999999999932</v>
      </c>
      <c r="AJ171" s="47">
        <f t="shared" si="7"/>
        <v>166</v>
      </c>
    </row>
    <row r="172" spans="2:36" hidden="1" x14ac:dyDescent="0.25">
      <c r="B172" s="168"/>
      <c r="C172" s="83"/>
      <c r="D172" s="83"/>
      <c r="E172" s="47">
        <v>167</v>
      </c>
      <c r="F172" s="47">
        <v>14.499999999999977</v>
      </c>
      <c r="G172" s="47">
        <v>14.639534883720907</v>
      </c>
      <c r="H172" s="47">
        <v>13.166666666666645</v>
      </c>
      <c r="I172" s="47">
        <v>29.576923076923169</v>
      </c>
      <c r="J172" s="47">
        <v>19.000000000000028</v>
      </c>
      <c r="K172" s="47">
        <v>30.029411764705973</v>
      </c>
      <c r="L172" s="47">
        <v>19.657894736842145</v>
      </c>
      <c r="M172" s="47">
        <v>8.8809523809523654</v>
      </c>
      <c r="N172" s="47">
        <v>22.289473684210613</v>
      </c>
      <c r="O172" s="47">
        <v>6.4999999999999929</v>
      </c>
      <c r="P172" s="47">
        <v>11.499999999999977</v>
      </c>
      <c r="Q172" s="47">
        <v>23.166666666666757</v>
      </c>
      <c r="R172" s="47">
        <v>9.2027027027026858</v>
      </c>
      <c r="S172" s="47">
        <v>6.4999999999999929</v>
      </c>
      <c r="T172" s="47">
        <v>51.661290322580733</v>
      </c>
      <c r="U172" s="47">
        <v>26.500000000000092</v>
      </c>
      <c r="V172" s="47">
        <v>21.884615384615465</v>
      </c>
      <c r="W172" s="47">
        <v>12.951612903225783</v>
      </c>
      <c r="X172" s="47">
        <v>6.4999999999999929</v>
      </c>
      <c r="Y172" s="47">
        <v>14.447019867549647</v>
      </c>
      <c r="Z172" s="47">
        <v>25.219211822660192</v>
      </c>
      <c r="AA172" s="47">
        <v>11.926356589147264</v>
      </c>
      <c r="AB172" s="47">
        <v>25.474358974359067</v>
      </c>
      <c r="AC172" s="47">
        <v>25.474358974359067</v>
      </c>
      <c r="AD172" s="47">
        <v>20.364306784660823</v>
      </c>
      <c r="AE172" s="96"/>
      <c r="AF172" s="47"/>
      <c r="AG172" s="47"/>
      <c r="AI172" s="47">
        <f t="shared" si="6"/>
        <v>6.4999999999999929</v>
      </c>
      <c r="AJ172" s="47">
        <f t="shared" si="7"/>
        <v>167</v>
      </c>
    </row>
    <row r="173" spans="2:36" hidden="1" x14ac:dyDescent="0.25">
      <c r="B173" s="168"/>
      <c r="C173" s="83"/>
      <c r="D173" s="83"/>
      <c r="E173" s="47">
        <v>168</v>
      </c>
      <c r="F173" s="47">
        <v>14.599999999999977</v>
      </c>
      <c r="G173" s="47">
        <v>14.739534883720907</v>
      </c>
      <c r="H173" s="47">
        <v>13.266666666666644</v>
      </c>
      <c r="I173" s="47">
        <v>29.67692307692317</v>
      </c>
      <c r="J173" s="47">
        <v>19.10000000000003</v>
      </c>
      <c r="K173" s="47">
        <v>30.129411764705974</v>
      </c>
      <c r="L173" s="47">
        <v>19.757894736842147</v>
      </c>
      <c r="M173" s="47">
        <v>8.980952380952365</v>
      </c>
      <c r="N173" s="47">
        <v>22.389473684210614</v>
      </c>
      <c r="O173" s="47">
        <v>6.5999999999999925</v>
      </c>
      <c r="P173" s="47">
        <v>11.599999999999977</v>
      </c>
      <c r="Q173" s="47">
        <v>23.266666666666758</v>
      </c>
      <c r="R173" s="47">
        <v>9.3027027027026854</v>
      </c>
      <c r="S173" s="47">
        <v>6.5999999999999925</v>
      </c>
      <c r="T173" s="47">
        <v>51.761290322580734</v>
      </c>
      <c r="U173" s="47">
        <v>26.600000000000094</v>
      </c>
      <c r="V173" s="47">
        <v>21.984615384615466</v>
      </c>
      <c r="W173" s="47">
        <v>13.051612903225783</v>
      </c>
      <c r="X173" s="47">
        <v>6.5999999999999925</v>
      </c>
      <c r="Y173" s="47">
        <v>14.547019867549647</v>
      </c>
      <c r="Z173" s="47">
        <v>25.319211822660193</v>
      </c>
      <c r="AA173" s="47">
        <v>12.026356589147264</v>
      </c>
      <c r="AB173" s="47">
        <v>25.574358974359068</v>
      </c>
      <c r="AC173" s="47">
        <v>25.574358974359068</v>
      </c>
      <c r="AD173" s="47">
        <v>20.464306784660824</v>
      </c>
      <c r="AE173" s="96"/>
      <c r="AF173" s="47"/>
      <c r="AG173" s="47"/>
      <c r="AI173" s="47">
        <f t="shared" si="6"/>
        <v>6.5999999999999925</v>
      </c>
      <c r="AJ173" s="47">
        <f t="shared" si="7"/>
        <v>168</v>
      </c>
    </row>
    <row r="174" spans="2:36" hidden="1" x14ac:dyDescent="0.25">
      <c r="B174" s="168"/>
      <c r="C174" s="83"/>
      <c r="D174" s="83"/>
      <c r="E174" s="47">
        <v>169</v>
      </c>
      <c r="F174" s="47">
        <v>14.699999999999976</v>
      </c>
      <c r="G174" s="47">
        <v>14.839534883720907</v>
      </c>
      <c r="H174" s="47">
        <v>13.366666666666644</v>
      </c>
      <c r="I174" s="47">
        <v>29.776923076923172</v>
      </c>
      <c r="J174" s="47">
        <v>19.200000000000031</v>
      </c>
      <c r="K174" s="47">
        <v>30.229411764705976</v>
      </c>
      <c r="L174" s="47">
        <v>19.857894736842148</v>
      </c>
      <c r="M174" s="47">
        <v>9.0809523809523647</v>
      </c>
      <c r="N174" s="47">
        <v>22.489473684210616</v>
      </c>
      <c r="O174" s="47">
        <v>6.6999999999999922</v>
      </c>
      <c r="P174" s="47">
        <v>11.699999999999976</v>
      </c>
      <c r="Q174" s="47">
        <v>23.36666666666676</v>
      </c>
      <c r="R174" s="47">
        <v>9.402702702702685</v>
      </c>
      <c r="S174" s="47">
        <v>6.6999999999999922</v>
      </c>
      <c r="T174" s="47">
        <v>51.861290322580736</v>
      </c>
      <c r="U174" s="47">
        <v>26.700000000000095</v>
      </c>
      <c r="V174" s="47">
        <v>22.084615384615468</v>
      </c>
      <c r="W174" s="47">
        <v>13.151612903225782</v>
      </c>
      <c r="X174" s="47">
        <v>6.6999999999999922</v>
      </c>
      <c r="Y174" s="47">
        <v>14.647019867549647</v>
      </c>
      <c r="Z174" s="47">
        <v>25.419211822660195</v>
      </c>
      <c r="AA174" s="47">
        <v>12.126356589147264</v>
      </c>
      <c r="AB174" s="47">
        <v>25.67435897435907</v>
      </c>
      <c r="AC174" s="47">
        <v>25.67435897435907</v>
      </c>
      <c r="AD174" s="47">
        <v>20.564306784660825</v>
      </c>
      <c r="AE174" s="96"/>
      <c r="AF174" s="47"/>
      <c r="AG174" s="47"/>
      <c r="AI174" s="47">
        <f t="shared" si="6"/>
        <v>6.6999999999999922</v>
      </c>
      <c r="AJ174" s="47">
        <f t="shared" si="7"/>
        <v>169</v>
      </c>
    </row>
    <row r="175" spans="2:36" hidden="1" x14ac:dyDescent="0.25">
      <c r="B175" s="168"/>
      <c r="C175" s="83"/>
      <c r="D175" s="83"/>
      <c r="E175" s="47">
        <v>170</v>
      </c>
      <c r="F175" s="47">
        <v>14.799999999999976</v>
      </c>
      <c r="G175" s="47">
        <v>14.939534883720906</v>
      </c>
      <c r="H175" s="47">
        <v>13.466666666666644</v>
      </c>
      <c r="I175" s="47">
        <v>29.876923076923173</v>
      </c>
      <c r="J175" s="47">
        <v>19.300000000000033</v>
      </c>
      <c r="K175" s="47">
        <v>30.329411764705977</v>
      </c>
      <c r="L175" s="47">
        <v>19.95789473684215</v>
      </c>
      <c r="M175" s="47">
        <v>9.1809523809523643</v>
      </c>
      <c r="N175" s="47">
        <v>22.589473684210617</v>
      </c>
      <c r="O175" s="47">
        <v>6.7999999999999918</v>
      </c>
      <c r="P175" s="47">
        <v>11.799999999999976</v>
      </c>
      <c r="Q175" s="47">
        <v>23.466666666666761</v>
      </c>
      <c r="R175" s="47">
        <v>9.5027027027026847</v>
      </c>
      <c r="S175" s="47">
        <v>6.7999999999999918</v>
      </c>
      <c r="T175" s="47">
        <v>51.961290322580737</v>
      </c>
      <c r="U175" s="47">
        <v>26.800000000000097</v>
      </c>
      <c r="V175" s="47">
        <v>22.184615384615469</v>
      </c>
      <c r="W175" s="47">
        <v>13.251612903225782</v>
      </c>
      <c r="X175" s="47">
        <v>6.7999999999999918</v>
      </c>
      <c r="Y175" s="47">
        <v>14.747019867549646</v>
      </c>
      <c r="Z175" s="47">
        <v>25.519211822660196</v>
      </c>
      <c r="AA175" s="47">
        <v>12.226356589147263</v>
      </c>
      <c r="AB175" s="47">
        <v>25.774358974359071</v>
      </c>
      <c r="AC175" s="47">
        <v>25.774358974359071</v>
      </c>
      <c r="AD175" s="47">
        <v>20.664306784660827</v>
      </c>
      <c r="AE175" s="96"/>
      <c r="AF175" s="47"/>
      <c r="AG175" s="47"/>
      <c r="AI175" s="47">
        <f t="shared" si="6"/>
        <v>6.7999999999999918</v>
      </c>
      <c r="AJ175" s="47">
        <f t="shared" si="7"/>
        <v>170</v>
      </c>
    </row>
    <row r="176" spans="2:36" hidden="1" x14ac:dyDescent="0.25">
      <c r="B176" s="168"/>
      <c r="C176" s="83"/>
      <c r="D176" s="83"/>
      <c r="E176" s="47">
        <v>171</v>
      </c>
      <c r="F176" s="47">
        <v>14.899999999999975</v>
      </c>
      <c r="G176" s="47">
        <v>15.039534883720906</v>
      </c>
      <c r="H176" s="47">
        <v>13.566666666666643</v>
      </c>
      <c r="I176" s="47">
        <v>29.976923076923175</v>
      </c>
      <c r="J176" s="47">
        <v>19.400000000000034</v>
      </c>
      <c r="K176" s="47">
        <v>30.429411764705979</v>
      </c>
      <c r="L176" s="47">
        <v>20.057894736842151</v>
      </c>
      <c r="M176" s="47">
        <v>9.280952380952364</v>
      </c>
      <c r="N176" s="47">
        <v>22.689473684210618</v>
      </c>
      <c r="O176" s="47">
        <v>6.8999999999999915</v>
      </c>
      <c r="P176" s="47">
        <v>11.899999999999975</v>
      </c>
      <c r="Q176" s="47">
        <v>23.566666666666762</v>
      </c>
      <c r="R176" s="47">
        <v>9.6027027027026843</v>
      </c>
      <c r="S176" s="47">
        <v>6.8999999999999915</v>
      </c>
      <c r="T176" s="47">
        <v>52.061290322580739</v>
      </c>
      <c r="U176" s="47">
        <v>26.900000000000098</v>
      </c>
      <c r="V176" s="47">
        <v>22.284615384615471</v>
      </c>
      <c r="W176" s="47">
        <v>13.351612903225782</v>
      </c>
      <c r="X176" s="47">
        <v>6.8999999999999915</v>
      </c>
      <c r="Y176" s="47">
        <v>14.847019867549646</v>
      </c>
      <c r="Z176" s="47">
        <v>25.619211822660198</v>
      </c>
      <c r="AA176" s="47">
        <v>12.326356589147263</v>
      </c>
      <c r="AB176" s="47">
        <v>25.874358974359073</v>
      </c>
      <c r="AC176" s="47">
        <v>25.874358974359073</v>
      </c>
      <c r="AD176" s="47">
        <v>20.764306784660828</v>
      </c>
      <c r="AE176" s="96"/>
      <c r="AF176" s="47"/>
      <c r="AG176" s="47"/>
      <c r="AI176" s="47">
        <f t="shared" si="6"/>
        <v>6.8999999999999915</v>
      </c>
      <c r="AJ176" s="47">
        <f t="shared" si="7"/>
        <v>171</v>
      </c>
    </row>
    <row r="177" spans="2:36" hidden="1" x14ac:dyDescent="0.25">
      <c r="B177" s="168"/>
      <c r="C177" s="83"/>
      <c r="D177" s="83"/>
      <c r="E177" s="47">
        <v>172</v>
      </c>
      <c r="F177" s="47">
        <v>14.999999999999975</v>
      </c>
      <c r="G177" s="47">
        <v>15.139534883720906</v>
      </c>
      <c r="H177" s="47">
        <v>13.666666666666643</v>
      </c>
      <c r="I177" s="47">
        <v>30.076923076923176</v>
      </c>
      <c r="J177" s="47">
        <v>19.500000000000036</v>
      </c>
      <c r="K177" s="47">
        <v>30.52941176470598</v>
      </c>
      <c r="L177" s="47">
        <v>20.157894736842152</v>
      </c>
      <c r="M177" s="47">
        <v>9.3809523809523636</v>
      </c>
      <c r="N177" s="47">
        <v>22.78947368421062</v>
      </c>
      <c r="O177" s="47">
        <v>6.9999999999999911</v>
      </c>
      <c r="P177" s="47">
        <v>11.999999999999975</v>
      </c>
      <c r="Q177" s="47">
        <v>23.666666666666764</v>
      </c>
      <c r="R177" s="47">
        <v>9.702702702702684</v>
      </c>
      <c r="S177" s="47">
        <v>6.9999999999999911</v>
      </c>
      <c r="T177" s="47">
        <v>52.16129032258074</v>
      </c>
      <c r="U177" s="47">
        <v>27.000000000000099</v>
      </c>
      <c r="V177" s="47">
        <v>22.384615384615472</v>
      </c>
      <c r="W177" s="47">
        <v>13.451612903225781</v>
      </c>
      <c r="X177" s="47">
        <v>6.9999999999999911</v>
      </c>
      <c r="Y177" s="47">
        <v>14.947019867549646</v>
      </c>
      <c r="Z177" s="47">
        <v>25.719211822660199</v>
      </c>
      <c r="AA177" s="47">
        <v>12.426356589147263</v>
      </c>
      <c r="AB177" s="47">
        <v>25.974358974359074</v>
      </c>
      <c r="AC177" s="47">
        <v>25.974358974359074</v>
      </c>
      <c r="AD177" s="47">
        <v>20.86430678466083</v>
      </c>
      <c r="AE177" s="96"/>
      <c r="AF177" s="47"/>
      <c r="AG177" s="47"/>
      <c r="AI177" s="47">
        <f t="shared" si="6"/>
        <v>6.9999999999999911</v>
      </c>
      <c r="AJ177" s="47">
        <f t="shared" si="7"/>
        <v>172</v>
      </c>
    </row>
    <row r="178" spans="2:36" hidden="1" x14ac:dyDescent="0.25">
      <c r="B178" s="168"/>
      <c r="C178" s="83"/>
      <c r="D178" s="83"/>
      <c r="E178" s="47">
        <v>173</v>
      </c>
      <c r="F178" s="47">
        <v>15.099999999999975</v>
      </c>
      <c r="G178" s="47">
        <v>15.239534883720905</v>
      </c>
      <c r="H178" s="47">
        <v>13.766666666666643</v>
      </c>
      <c r="I178" s="47">
        <v>30.176923076923178</v>
      </c>
      <c r="J178" s="47">
        <v>19.600000000000037</v>
      </c>
      <c r="K178" s="47">
        <v>30.629411764705981</v>
      </c>
      <c r="L178" s="47">
        <v>20.257894736842154</v>
      </c>
      <c r="M178" s="47">
        <v>9.4809523809523633</v>
      </c>
      <c r="N178" s="47">
        <v>22.889473684210621</v>
      </c>
      <c r="O178" s="47">
        <v>7.0999999999999908</v>
      </c>
      <c r="P178" s="47">
        <v>12.099999999999975</v>
      </c>
      <c r="Q178" s="47">
        <v>23.766666666666765</v>
      </c>
      <c r="R178" s="47">
        <v>9.8027027027026836</v>
      </c>
      <c r="S178" s="47">
        <v>7.0999999999999908</v>
      </c>
      <c r="T178" s="47">
        <v>52.261290322580741</v>
      </c>
      <c r="U178" s="47">
        <v>27.100000000000101</v>
      </c>
      <c r="V178" s="47">
        <v>22.484615384615473</v>
      </c>
      <c r="W178" s="47">
        <v>13.551612903225781</v>
      </c>
      <c r="X178" s="47">
        <v>7.0999999999999908</v>
      </c>
      <c r="Y178" s="47">
        <v>15.047019867549645</v>
      </c>
      <c r="Z178" s="47">
        <v>25.819211822660201</v>
      </c>
      <c r="AA178" s="47">
        <v>12.526356589147262</v>
      </c>
      <c r="AB178" s="47">
        <v>26.074358974359075</v>
      </c>
      <c r="AC178" s="47">
        <v>26.074358974359075</v>
      </c>
      <c r="AD178" s="47">
        <v>20.964306784660831</v>
      </c>
      <c r="AE178" s="96"/>
      <c r="AF178" s="47"/>
      <c r="AG178" s="47"/>
      <c r="AI178" s="47">
        <f t="shared" si="6"/>
        <v>7.0999999999999908</v>
      </c>
      <c r="AJ178" s="47">
        <f t="shared" si="7"/>
        <v>173</v>
      </c>
    </row>
    <row r="179" spans="2:36" hidden="1" x14ac:dyDescent="0.25">
      <c r="B179" s="168"/>
      <c r="C179" s="83"/>
      <c r="D179" s="83"/>
      <c r="E179" s="47">
        <v>174</v>
      </c>
      <c r="F179" s="47">
        <v>15.199999999999974</v>
      </c>
      <c r="G179" s="47">
        <v>15.339534883720905</v>
      </c>
      <c r="H179" s="47">
        <v>13.866666666666642</v>
      </c>
      <c r="I179" s="47">
        <v>30.276923076923179</v>
      </c>
      <c r="J179" s="47">
        <v>19.700000000000038</v>
      </c>
      <c r="K179" s="47">
        <v>30.729411764705983</v>
      </c>
      <c r="L179" s="47">
        <v>20.357894736842155</v>
      </c>
      <c r="M179" s="47">
        <v>9.5809523809523629</v>
      </c>
      <c r="N179" s="47">
        <v>22.989473684210623</v>
      </c>
      <c r="O179" s="47">
        <v>7.1999999999999904</v>
      </c>
      <c r="P179" s="47">
        <v>12.199999999999974</v>
      </c>
      <c r="Q179" s="47">
        <v>23.866666666666767</v>
      </c>
      <c r="R179" s="47">
        <v>9.9027027027026833</v>
      </c>
      <c r="S179" s="47">
        <v>7.1999999999999904</v>
      </c>
      <c r="T179" s="47">
        <v>52.361290322580743</v>
      </c>
      <c r="U179" s="47">
        <v>27.200000000000102</v>
      </c>
      <c r="V179" s="47">
        <v>22.584615384615475</v>
      </c>
      <c r="W179" s="47">
        <v>13.65161290322578</v>
      </c>
      <c r="X179" s="47">
        <v>7.1999999999999904</v>
      </c>
      <c r="Y179" s="47">
        <v>15.147019867549645</v>
      </c>
      <c r="Z179" s="47">
        <v>25.919211822660202</v>
      </c>
      <c r="AA179" s="47">
        <v>12.626356589147262</v>
      </c>
      <c r="AB179" s="47">
        <v>26.174358974359077</v>
      </c>
      <c r="AC179" s="47">
        <v>26.174358974359077</v>
      </c>
      <c r="AD179" s="47">
        <v>21.064306784660833</v>
      </c>
      <c r="AE179" s="96"/>
      <c r="AF179" s="47"/>
      <c r="AG179" s="47"/>
      <c r="AI179" s="47">
        <f t="shared" si="6"/>
        <v>7.1999999999999904</v>
      </c>
      <c r="AJ179" s="47">
        <f t="shared" si="7"/>
        <v>174</v>
      </c>
    </row>
    <row r="180" spans="2:36" hidden="1" x14ac:dyDescent="0.25">
      <c r="B180" s="168"/>
      <c r="C180" s="83"/>
      <c r="D180" s="83"/>
      <c r="E180" s="47">
        <v>175</v>
      </c>
      <c r="F180" s="47">
        <v>15.299999999999974</v>
      </c>
      <c r="G180" s="47">
        <v>15.439534883720905</v>
      </c>
      <c r="H180" s="47">
        <v>13.966666666666642</v>
      </c>
      <c r="I180" s="47">
        <v>30.37692307692318</v>
      </c>
      <c r="J180" s="47">
        <v>19.80000000000004</v>
      </c>
      <c r="K180" s="47">
        <v>30.829411764705984</v>
      </c>
      <c r="L180" s="47">
        <v>20.457894736842157</v>
      </c>
      <c r="M180" s="47">
        <v>9.6809523809523625</v>
      </c>
      <c r="N180" s="47">
        <v>23.089473684210624</v>
      </c>
      <c r="O180" s="47">
        <v>7.2999999999999901</v>
      </c>
      <c r="P180" s="47">
        <v>12.299999999999974</v>
      </c>
      <c r="Q180" s="47">
        <v>23.966666666666768</v>
      </c>
      <c r="R180" s="47">
        <v>10.002702702702683</v>
      </c>
      <c r="S180" s="47">
        <v>7.2999999999999901</v>
      </c>
      <c r="T180" s="47">
        <v>52.461290322580744</v>
      </c>
      <c r="U180" s="47">
        <v>27.300000000000104</v>
      </c>
      <c r="V180" s="47">
        <v>22.684615384615476</v>
      </c>
      <c r="W180" s="47">
        <v>13.75161290322578</v>
      </c>
      <c r="X180" s="47">
        <v>7.2999999999999901</v>
      </c>
      <c r="Y180" s="47">
        <v>15.247019867549644</v>
      </c>
      <c r="Z180" s="47">
        <v>26.019211822660203</v>
      </c>
      <c r="AA180" s="47">
        <v>12.726356589147262</v>
      </c>
      <c r="AB180" s="47">
        <v>26.274358974359078</v>
      </c>
      <c r="AC180" s="47">
        <v>26.274358974359078</v>
      </c>
      <c r="AD180" s="47">
        <v>21.164306784660834</v>
      </c>
      <c r="AE180" s="96"/>
      <c r="AF180" s="47"/>
      <c r="AG180" s="47"/>
      <c r="AI180" s="47">
        <f t="shared" si="6"/>
        <v>7.2999999999999901</v>
      </c>
      <c r="AJ180" s="47">
        <f t="shared" si="7"/>
        <v>175</v>
      </c>
    </row>
    <row r="181" spans="2:36" hidden="1" x14ac:dyDescent="0.25">
      <c r="B181" s="168"/>
      <c r="C181" s="83"/>
      <c r="D181" s="83"/>
      <c r="E181" s="47">
        <v>176</v>
      </c>
      <c r="F181" s="47">
        <v>15.399999999999974</v>
      </c>
      <c r="G181" s="47">
        <v>15.539534883720904</v>
      </c>
      <c r="H181" s="47">
        <v>14.066666666666642</v>
      </c>
      <c r="I181" s="47">
        <v>30.476923076923182</v>
      </c>
      <c r="J181" s="47">
        <v>19.900000000000041</v>
      </c>
      <c r="K181" s="47">
        <v>30.929411764705986</v>
      </c>
      <c r="L181" s="47">
        <v>20.557894736842158</v>
      </c>
      <c r="M181" s="47">
        <v>9.7809523809523622</v>
      </c>
      <c r="N181" s="47">
        <v>23.189473684210625</v>
      </c>
      <c r="O181" s="47">
        <v>7.3999999999999897</v>
      </c>
      <c r="P181" s="47">
        <v>12.399999999999974</v>
      </c>
      <c r="Q181" s="47">
        <v>24.066666666666769</v>
      </c>
      <c r="R181" s="47">
        <v>10.102702702702683</v>
      </c>
      <c r="S181" s="47">
        <v>7.3999999999999897</v>
      </c>
      <c r="T181" s="47">
        <v>52.561290322580746</v>
      </c>
      <c r="U181" s="47">
        <v>27.400000000000105</v>
      </c>
      <c r="V181" s="47">
        <v>22.784615384615478</v>
      </c>
      <c r="W181" s="47">
        <v>13.85161290322578</v>
      </c>
      <c r="X181" s="47">
        <v>7.3999999999999897</v>
      </c>
      <c r="Y181" s="47">
        <v>15.347019867549644</v>
      </c>
      <c r="Z181" s="47">
        <v>26.119211822660205</v>
      </c>
      <c r="AA181" s="47">
        <v>12.826356589147261</v>
      </c>
      <c r="AB181" s="47">
        <v>26.37435897435908</v>
      </c>
      <c r="AC181" s="47">
        <v>26.37435897435908</v>
      </c>
      <c r="AD181" s="47">
        <v>21.264306784660835</v>
      </c>
      <c r="AE181" s="96"/>
      <c r="AF181" s="47"/>
      <c r="AG181" s="47"/>
      <c r="AI181" s="47">
        <f t="shared" si="6"/>
        <v>7.3999999999999897</v>
      </c>
      <c r="AJ181" s="47">
        <f t="shared" si="7"/>
        <v>176</v>
      </c>
    </row>
    <row r="182" spans="2:36" hidden="1" x14ac:dyDescent="0.25">
      <c r="B182" s="168"/>
      <c r="C182" s="83"/>
      <c r="D182" s="83"/>
      <c r="E182" s="47">
        <v>177</v>
      </c>
      <c r="F182" s="47">
        <v>15.499999999999973</v>
      </c>
      <c r="G182" s="47">
        <v>15.639534883720904</v>
      </c>
      <c r="H182" s="47">
        <v>14.166666666666641</v>
      </c>
      <c r="I182" s="47">
        <v>30.576923076923183</v>
      </c>
      <c r="J182" s="47">
        <v>20.000000000000043</v>
      </c>
      <c r="K182" s="47">
        <v>31.029411764705987</v>
      </c>
      <c r="L182" s="47">
        <v>20.657894736842159</v>
      </c>
      <c r="M182" s="47">
        <v>9.8809523809523618</v>
      </c>
      <c r="N182" s="47">
        <v>23.289473684210627</v>
      </c>
      <c r="O182" s="47">
        <v>7.4999999999999893</v>
      </c>
      <c r="P182" s="47">
        <v>12.499999999999973</v>
      </c>
      <c r="Q182" s="47">
        <v>24.166666666666771</v>
      </c>
      <c r="R182" s="47">
        <v>10.202702702702682</v>
      </c>
      <c r="S182" s="47">
        <v>7.4999999999999893</v>
      </c>
      <c r="T182" s="47">
        <v>52.661290322580747</v>
      </c>
      <c r="U182" s="47">
        <v>27.500000000000107</v>
      </c>
      <c r="V182" s="47">
        <v>22.884615384615479</v>
      </c>
      <c r="W182" s="47">
        <v>13.951612903225779</v>
      </c>
      <c r="X182" s="47">
        <v>7.4999999999999893</v>
      </c>
      <c r="Y182" s="47">
        <v>15.447019867549644</v>
      </c>
      <c r="Z182" s="47">
        <v>26.219211822660206</v>
      </c>
      <c r="AA182" s="47">
        <v>12.926356589147261</v>
      </c>
      <c r="AB182" s="47">
        <v>26.474358974359081</v>
      </c>
      <c r="AC182" s="47">
        <v>26.474358974359081</v>
      </c>
      <c r="AD182" s="47">
        <v>21.364306784660837</v>
      </c>
      <c r="AE182" s="96"/>
      <c r="AF182" s="47"/>
      <c r="AG182" s="47"/>
      <c r="AI182" s="47">
        <f t="shared" si="6"/>
        <v>7.4999999999999893</v>
      </c>
      <c r="AJ182" s="47">
        <f t="shared" si="7"/>
        <v>177</v>
      </c>
    </row>
    <row r="183" spans="2:36" hidden="1" x14ac:dyDescent="0.25">
      <c r="B183" s="168"/>
      <c r="C183" s="83"/>
      <c r="D183" s="83"/>
      <c r="E183" s="47">
        <v>178</v>
      </c>
      <c r="F183" s="47">
        <v>15.599999999999973</v>
      </c>
      <c r="G183" s="47">
        <v>15.739534883720903</v>
      </c>
      <c r="H183" s="47">
        <v>14.266666666666641</v>
      </c>
      <c r="I183" s="47">
        <v>30.676923076923185</v>
      </c>
      <c r="J183" s="47">
        <v>20.100000000000044</v>
      </c>
      <c r="K183" s="47">
        <v>31.129411764705988</v>
      </c>
      <c r="L183" s="47">
        <v>20.757894736842161</v>
      </c>
      <c r="M183" s="47">
        <v>9.9809523809523615</v>
      </c>
      <c r="N183" s="47">
        <v>23.389473684210628</v>
      </c>
      <c r="O183" s="47">
        <v>7.599999999999989</v>
      </c>
      <c r="P183" s="47">
        <v>12.599999999999973</v>
      </c>
      <c r="Q183" s="47">
        <v>24.266666666666772</v>
      </c>
      <c r="R183" s="47">
        <v>10.302702702702682</v>
      </c>
      <c r="S183" s="47">
        <v>7.599999999999989</v>
      </c>
      <c r="T183" s="47">
        <v>52.761290322580749</v>
      </c>
      <c r="U183" s="47">
        <v>27.600000000000108</v>
      </c>
      <c r="V183" s="47">
        <v>22.984615384615481</v>
      </c>
      <c r="W183" s="47">
        <v>14.051612903225779</v>
      </c>
      <c r="X183" s="47">
        <v>7.599999999999989</v>
      </c>
      <c r="Y183" s="47">
        <v>15.547019867549643</v>
      </c>
      <c r="Z183" s="47">
        <v>26.319211822660208</v>
      </c>
      <c r="AA183" s="47">
        <v>13.026356589147261</v>
      </c>
      <c r="AB183" s="47">
        <v>26.574358974359082</v>
      </c>
      <c r="AC183" s="47">
        <v>26.574358974359082</v>
      </c>
      <c r="AD183" s="47">
        <v>21.464306784660838</v>
      </c>
      <c r="AE183" s="96"/>
      <c r="AF183" s="47"/>
      <c r="AG183" s="47"/>
      <c r="AI183" s="47">
        <f t="shared" si="6"/>
        <v>7.599999999999989</v>
      </c>
      <c r="AJ183" s="47">
        <f t="shared" si="7"/>
        <v>178</v>
      </c>
    </row>
    <row r="184" spans="2:36" hidden="1" x14ac:dyDescent="0.25">
      <c r="B184" s="168"/>
      <c r="C184" s="83"/>
      <c r="D184" s="83"/>
      <c r="E184" s="47">
        <v>179</v>
      </c>
      <c r="F184" s="47">
        <v>15.699999999999973</v>
      </c>
      <c r="G184" s="47">
        <v>15.839534883720903</v>
      </c>
      <c r="H184" s="47">
        <v>14.36666666666664</v>
      </c>
      <c r="I184" s="47">
        <v>30.776923076923186</v>
      </c>
      <c r="J184" s="47">
        <v>20.200000000000045</v>
      </c>
      <c r="K184" s="47">
        <v>31.22941176470599</v>
      </c>
      <c r="L184" s="47">
        <v>20.857894736842162</v>
      </c>
      <c r="M184" s="47">
        <v>10.080952380952361</v>
      </c>
      <c r="N184" s="47">
        <v>23.48947368421063</v>
      </c>
      <c r="O184" s="47">
        <v>7.6999999999999886</v>
      </c>
      <c r="P184" s="47">
        <v>12.699999999999973</v>
      </c>
      <c r="Q184" s="47">
        <v>24.366666666666774</v>
      </c>
      <c r="R184" s="47">
        <v>10.402702702702681</v>
      </c>
      <c r="S184" s="47">
        <v>7.6999999999999886</v>
      </c>
      <c r="T184" s="47">
        <v>52.86129032258075</v>
      </c>
      <c r="U184" s="47">
        <v>27.700000000000109</v>
      </c>
      <c r="V184" s="47">
        <v>23.084615384615482</v>
      </c>
      <c r="W184" s="47">
        <v>14.151612903225779</v>
      </c>
      <c r="X184" s="47">
        <v>7.6999999999999886</v>
      </c>
      <c r="Y184" s="47">
        <v>15.647019867549643</v>
      </c>
      <c r="Z184" s="47">
        <v>26.419211822660209</v>
      </c>
      <c r="AA184" s="47">
        <v>13.12635658914726</v>
      </c>
      <c r="AB184" s="47">
        <v>26.674358974359084</v>
      </c>
      <c r="AC184" s="47">
        <v>26.674358974359084</v>
      </c>
      <c r="AD184" s="47">
        <v>21.56430678466084</v>
      </c>
      <c r="AE184" s="96"/>
      <c r="AF184" s="47"/>
      <c r="AG184" s="47"/>
      <c r="AI184" s="47">
        <f t="shared" si="6"/>
        <v>7.6999999999999886</v>
      </c>
      <c r="AJ184" s="47">
        <f t="shared" si="7"/>
        <v>179</v>
      </c>
    </row>
    <row r="185" spans="2:36" hidden="1" x14ac:dyDescent="0.25">
      <c r="B185" s="168"/>
      <c r="C185" s="83"/>
      <c r="D185" s="83"/>
      <c r="E185" s="47">
        <v>180</v>
      </c>
      <c r="F185" s="47">
        <v>15.799999999999972</v>
      </c>
      <c r="G185" s="47">
        <v>15.939534883720903</v>
      </c>
      <c r="H185" s="47">
        <v>14.46666666666664</v>
      </c>
      <c r="I185" s="47">
        <v>30.876923076923187</v>
      </c>
      <c r="J185" s="47">
        <v>20.300000000000047</v>
      </c>
      <c r="K185" s="47">
        <v>31.329411764705991</v>
      </c>
      <c r="L185" s="47">
        <v>20.957894736842164</v>
      </c>
      <c r="M185" s="47">
        <v>10.180952380952361</v>
      </c>
      <c r="N185" s="47">
        <v>23.589473684210631</v>
      </c>
      <c r="O185" s="47">
        <v>7.7999999999999883</v>
      </c>
      <c r="P185" s="47">
        <v>12.799999999999972</v>
      </c>
      <c r="Q185" s="47">
        <v>24.466666666666775</v>
      </c>
      <c r="R185" s="47">
        <v>10.502702702702681</v>
      </c>
      <c r="S185" s="47">
        <v>7.7999999999999883</v>
      </c>
      <c r="T185" s="47">
        <v>52.961290322580751</v>
      </c>
      <c r="U185" s="47">
        <v>27.800000000000111</v>
      </c>
      <c r="V185" s="47">
        <v>23.184615384615483</v>
      </c>
      <c r="W185" s="47">
        <v>14.251612903225778</v>
      </c>
      <c r="X185" s="47">
        <v>7.7999999999999883</v>
      </c>
      <c r="Y185" s="47">
        <v>15.747019867549643</v>
      </c>
      <c r="Z185" s="47">
        <v>26.51921182266021</v>
      </c>
      <c r="AA185" s="47">
        <v>13.22635658914726</v>
      </c>
      <c r="AB185" s="47">
        <v>26.774358974359085</v>
      </c>
      <c r="AC185" s="47">
        <v>26.774358974359085</v>
      </c>
      <c r="AD185" s="47">
        <v>21.664306784660841</v>
      </c>
      <c r="AE185" s="96"/>
      <c r="AF185" s="47"/>
      <c r="AG185" s="47"/>
      <c r="AI185" s="47">
        <f t="shared" si="6"/>
        <v>7.7999999999999883</v>
      </c>
      <c r="AJ185" s="47">
        <f t="shared" si="7"/>
        <v>180</v>
      </c>
    </row>
    <row r="186" spans="2:36" hidden="1" x14ac:dyDescent="0.25">
      <c r="B186" s="168"/>
      <c r="C186" s="83"/>
      <c r="D186" s="83"/>
      <c r="E186" s="47">
        <v>181</v>
      </c>
      <c r="F186" s="47">
        <v>15.899999999999972</v>
      </c>
      <c r="G186" s="47">
        <v>16.039534883720904</v>
      </c>
      <c r="H186" s="47">
        <v>14.56666666666664</v>
      </c>
      <c r="I186" s="47">
        <v>30.976923076923189</v>
      </c>
      <c r="J186" s="47">
        <v>20.400000000000048</v>
      </c>
      <c r="K186" s="47">
        <v>31.429411764705993</v>
      </c>
      <c r="L186" s="47">
        <v>21.057894736842165</v>
      </c>
      <c r="M186" s="47">
        <v>10.28095238095236</v>
      </c>
      <c r="N186" s="47">
        <v>23.689473684210633</v>
      </c>
      <c r="O186" s="47">
        <v>7.8999999999999879</v>
      </c>
      <c r="P186" s="47">
        <v>12.899999999999972</v>
      </c>
      <c r="Q186" s="47">
        <v>24.566666666666777</v>
      </c>
      <c r="R186" s="47">
        <v>10.602702702702681</v>
      </c>
      <c r="S186" s="47">
        <v>7.8999999999999879</v>
      </c>
      <c r="T186" s="47">
        <v>53.061290322580753</v>
      </c>
      <c r="U186" s="47">
        <v>27.900000000000112</v>
      </c>
      <c r="V186" s="47">
        <v>23.284615384615485</v>
      </c>
      <c r="W186" s="47">
        <v>14.351612903225778</v>
      </c>
      <c r="X186" s="47">
        <v>7.8999999999999879</v>
      </c>
      <c r="Y186" s="47">
        <v>15.847019867549642</v>
      </c>
      <c r="Z186" s="47">
        <v>26.619211822660212</v>
      </c>
      <c r="AA186" s="47">
        <v>13.32635658914726</v>
      </c>
      <c r="AB186" s="47">
        <v>26.874358974359087</v>
      </c>
      <c r="AC186" s="47">
        <v>26.874358974359087</v>
      </c>
      <c r="AD186" s="47">
        <v>21.764306784660842</v>
      </c>
      <c r="AE186" s="96"/>
      <c r="AF186" s="47"/>
      <c r="AG186" s="47"/>
      <c r="AI186" s="47">
        <f t="shared" si="6"/>
        <v>7.8999999999999879</v>
      </c>
      <c r="AJ186" s="47">
        <f t="shared" si="7"/>
        <v>181</v>
      </c>
    </row>
    <row r="187" spans="2:36" hidden="1" x14ac:dyDescent="0.25">
      <c r="B187" s="168"/>
      <c r="C187" s="83"/>
      <c r="D187" s="83"/>
      <c r="E187" s="47">
        <v>182</v>
      </c>
      <c r="F187" s="47">
        <v>15.999999999999972</v>
      </c>
      <c r="G187" s="47">
        <v>16.139534883720906</v>
      </c>
      <c r="H187" s="47">
        <v>14.666666666666639</v>
      </c>
      <c r="I187" s="47">
        <v>31.07692307692319</v>
      </c>
      <c r="J187" s="47">
        <v>20.50000000000005</v>
      </c>
      <c r="K187" s="47">
        <v>31.529411764705994</v>
      </c>
      <c r="L187" s="47">
        <v>21.157894736842167</v>
      </c>
      <c r="M187" s="47">
        <v>10.38095238095236</v>
      </c>
      <c r="N187" s="47">
        <v>23.789473684210634</v>
      </c>
      <c r="O187" s="47">
        <v>7.9999999999999876</v>
      </c>
      <c r="P187" s="47">
        <v>12.999999999999972</v>
      </c>
      <c r="Q187" s="47">
        <v>24.666666666666778</v>
      </c>
      <c r="R187" s="47">
        <v>10.70270270270268</v>
      </c>
      <c r="S187" s="47">
        <v>7.9999999999999876</v>
      </c>
      <c r="T187" s="47">
        <v>53.161290322580754</v>
      </c>
      <c r="U187" s="47">
        <v>28.000000000000114</v>
      </c>
      <c r="V187" s="47">
        <v>23.384615384615486</v>
      </c>
      <c r="W187" s="47">
        <v>14.451612903225778</v>
      </c>
      <c r="X187" s="47">
        <v>7.9999999999999876</v>
      </c>
      <c r="Y187" s="47">
        <v>15.947019867549642</v>
      </c>
      <c r="Z187" s="47">
        <v>26.719211822660213</v>
      </c>
      <c r="AA187" s="47">
        <v>13.426356589147259</v>
      </c>
      <c r="AB187" s="47">
        <v>26.974358974359088</v>
      </c>
      <c r="AC187" s="47">
        <v>26.974358974359088</v>
      </c>
      <c r="AD187" s="47">
        <v>21.864306784660844</v>
      </c>
      <c r="AE187" s="96"/>
      <c r="AF187" s="47"/>
      <c r="AG187" s="47"/>
      <c r="AI187" s="47">
        <f t="shared" si="6"/>
        <v>7.9999999999999876</v>
      </c>
      <c r="AJ187" s="47">
        <f t="shared" si="7"/>
        <v>182</v>
      </c>
    </row>
    <row r="188" spans="2:36" hidden="1" x14ac:dyDescent="0.25">
      <c r="B188" s="168"/>
      <c r="C188" s="83"/>
      <c r="D188" s="83"/>
      <c r="E188" s="47">
        <v>183</v>
      </c>
      <c r="F188" s="47">
        <v>16.099999999999973</v>
      </c>
      <c r="G188" s="47">
        <v>16.239534883720907</v>
      </c>
      <c r="H188" s="47">
        <v>14.766666666666639</v>
      </c>
      <c r="I188" s="47">
        <v>31.176923076923192</v>
      </c>
      <c r="J188" s="47">
        <v>20.600000000000051</v>
      </c>
      <c r="K188" s="47">
        <v>31.629411764705996</v>
      </c>
      <c r="L188" s="47">
        <v>21.257894736842168</v>
      </c>
      <c r="M188" s="47">
        <v>10.48095238095236</v>
      </c>
      <c r="N188" s="47">
        <v>23.889473684210635</v>
      </c>
      <c r="O188" s="47">
        <v>8.0999999999999872</v>
      </c>
      <c r="P188" s="47">
        <v>13.099999999999971</v>
      </c>
      <c r="Q188" s="47">
        <v>24.766666666666779</v>
      </c>
      <c r="R188" s="47">
        <v>10.80270270270268</v>
      </c>
      <c r="S188" s="47">
        <v>8.0999999999999872</v>
      </c>
      <c r="T188" s="47">
        <v>53.261290322580756</v>
      </c>
      <c r="U188" s="47">
        <v>28.100000000000115</v>
      </c>
      <c r="V188" s="47">
        <v>23.484615384615488</v>
      </c>
      <c r="W188" s="47">
        <v>14.551612903225777</v>
      </c>
      <c r="X188" s="47">
        <v>8.0999999999999872</v>
      </c>
      <c r="Y188" s="47">
        <v>16.047019867549643</v>
      </c>
      <c r="Z188" s="47">
        <v>26.819211822660215</v>
      </c>
      <c r="AA188" s="47">
        <v>13.526356589147259</v>
      </c>
      <c r="AB188" s="47">
        <v>27.07435897435909</v>
      </c>
      <c r="AC188" s="47">
        <v>27.07435897435909</v>
      </c>
      <c r="AD188" s="47">
        <v>21.964306784660845</v>
      </c>
      <c r="AE188" s="96"/>
      <c r="AF188" s="47"/>
      <c r="AG188" s="47"/>
      <c r="AI188" s="47">
        <f t="shared" si="6"/>
        <v>8.0999999999999872</v>
      </c>
      <c r="AJ188" s="47">
        <f t="shared" si="7"/>
        <v>183</v>
      </c>
    </row>
    <row r="189" spans="2:36" hidden="1" x14ac:dyDescent="0.25">
      <c r="B189" s="168"/>
      <c r="C189" s="83"/>
      <c r="D189" s="83"/>
      <c r="E189" s="47">
        <v>184</v>
      </c>
      <c r="F189" s="47">
        <v>16.199999999999974</v>
      </c>
      <c r="G189" s="47">
        <v>16.339534883720908</v>
      </c>
      <c r="H189" s="47">
        <v>14.866666666666639</v>
      </c>
      <c r="I189" s="47">
        <v>31.276923076923193</v>
      </c>
      <c r="J189" s="47">
        <v>20.700000000000053</v>
      </c>
      <c r="K189" s="47">
        <v>31.729411764705997</v>
      </c>
      <c r="L189" s="47">
        <v>21.357894736842169</v>
      </c>
      <c r="M189" s="47">
        <v>10.580952380952359</v>
      </c>
      <c r="N189" s="47">
        <v>23.989473684210637</v>
      </c>
      <c r="O189" s="47">
        <v>8.1999999999999869</v>
      </c>
      <c r="P189" s="47">
        <v>13.199999999999971</v>
      </c>
      <c r="Q189" s="47">
        <v>24.866666666666781</v>
      </c>
      <c r="R189" s="47">
        <v>10.90270270270268</v>
      </c>
      <c r="S189" s="47">
        <v>8.1999999999999869</v>
      </c>
      <c r="T189" s="47">
        <v>53.361290322580757</v>
      </c>
      <c r="U189" s="47">
        <v>28.200000000000117</v>
      </c>
      <c r="V189" s="47">
        <v>23.584615384615489</v>
      </c>
      <c r="W189" s="47">
        <v>14.651612903225777</v>
      </c>
      <c r="X189" s="47">
        <v>8.1999999999999869</v>
      </c>
      <c r="Y189" s="47">
        <v>16.147019867549645</v>
      </c>
      <c r="Z189" s="47">
        <v>26.919211822660216</v>
      </c>
      <c r="AA189" s="47">
        <v>13.626356589147258</v>
      </c>
      <c r="AB189" s="47">
        <v>27.174358974359091</v>
      </c>
      <c r="AC189" s="47">
        <v>27.174358974359091</v>
      </c>
      <c r="AD189" s="47">
        <v>22.064306784660847</v>
      </c>
      <c r="AE189" s="96"/>
      <c r="AF189" s="47"/>
      <c r="AG189" s="47"/>
      <c r="AI189" s="47">
        <f t="shared" si="6"/>
        <v>8.1999999999999869</v>
      </c>
      <c r="AJ189" s="47">
        <f t="shared" si="7"/>
        <v>184</v>
      </c>
    </row>
    <row r="190" spans="2:36" hidden="1" x14ac:dyDescent="0.25">
      <c r="B190" s="168"/>
      <c r="C190" s="83"/>
      <c r="D190" s="83"/>
      <c r="E190" s="47">
        <v>185</v>
      </c>
      <c r="F190" s="47">
        <v>16.299999999999976</v>
      </c>
      <c r="G190" s="47">
        <v>16.43953488372091</v>
      </c>
      <c r="H190" s="47">
        <v>14.966666666666638</v>
      </c>
      <c r="I190" s="47">
        <v>31.376923076923195</v>
      </c>
      <c r="J190" s="47">
        <v>20.800000000000054</v>
      </c>
      <c r="K190" s="47">
        <v>31.829411764705998</v>
      </c>
      <c r="L190" s="47">
        <v>21.457894736842171</v>
      </c>
      <c r="M190" s="47">
        <v>10.680952380952359</v>
      </c>
      <c r="N190" s="47">
        <v>24.089473684210638</v>
      </c>
      <c r="O190" s="47">
        <v>8.2999999999999865</v>
      </c>
      <c r="P190" s="47">
        <v>13.299999999999971</v>
      </c>
      <c r="Q190" s="47">
        <v>24.966666666666782</v>
      </c>
      <c r="R190" s="47">
        <v>11.002702702702679</v>
      </c>
      <c r="S190" s="47">
        <v>8.2999999999999865</v>
      </c>
      <c r="T190" s="47">
        <v>53.461290322580759</v>
      </c>
      <c r="U190" s="47">
        <v>28.300000000000118</v>
      </c>
      <c r="V190" s="47">
        <v>23.684615384615491</v>
      </c>
      <c r="W190" s="47">
        <v>14.751612903225777</v>
      </c>
      <c r="X190" s="47">
        <v>8.2999999999999865</v>
      </c>
      <c r="Y190" s="47">
        <v>16.247019867549646</v>
      </c>
      <c r="Z190" s="47">
        <v>27.019211822660218</v>
      </c>
      <c r="AA190" s="47">
        <v>13.726356589147258</v>
      </c>
      <c r="AB190" s="47">
        <v>27.274358974359092</v>
      </c>
      <c r="AC190" s="47">
        <v>27.274358974359092</v>
      </c>
      <c r="AD190" s="47">
        <v>22.164306784660848</v>
      </c>
      <c r="AE190" s="96"/>
      <c r="AF190" s="47"/>
      <c r="AG190" s="47"/>
      <c r="AI190" s="47">
        <f t="shared" si="6"/>
        <v>8.2999999999999865</v>
      </c>
      <c r="AJ190" s="47">
        <f t="shared" si="7"/>
        <v>185</v>
      </c>
    </row>
    <row r="191" spans="2:36" hidden="1" x14ac:dyDescent="0.25">
      <c r="B191" s="168"/>
      <c r="C191" s="83"/>
      <c r="D191" s="83"/>
      <c r="E191" s="47">
        <v>186</v>
      </c>
      <c r="F191" s="47">
        <v>16.399999999999977</v>
      </c>
      <c r="G191" s="47">
        <v>16.539534883720911</v>
      </c>
      <c r="H191" s="47">
        <v>15.066666666666638</v>
      </c>
      <c r="I191" s="47">
        <v>31.476923076923196</v>
      </c>
      <c r="J191" s="47">
        <v>20.900000000000055</v>
      </c>
      <c r="K191" s="47">
        <v>31.929411764706</v>
      </c>
      <c r="L191" s="47">
        <v>21.557894736842172</v>
      </c>
      <c r="M191" s="47">
        <v>10.780952380952359</v>
      </c>
      <c r="N191" s="47">
        <v>24.18947368421064</v>
      </c>
      <c r="O191" s="47">
        <v>8.3999999999999861</v>
      </c>
      <c r="P191" s="47">
        <v>13.39999999999997</v>
      </c>
      <c r="Q191" s="47">
        <v>25.066666666666784</v>
      </c>
      <c r="R191" s="47">
        <v>11.102702702702679</v>
      </c>
      <c r="S191" s="47">
        <v>8.3999999999999861</v>
      </c>
      <c r="T191" s="47">
        <v>53.56129032258076</v>
      </c>
      <c r="U191" s="47">
        <v>28.400000000000119</v>
      </c>
      <c r="V191" s="47">
        <v>23.784615384615492</v>
      </c>
      <c r="W191" s="47">
        <v>14.851612903225776</v>
      </c>
      <c r="X191" s="47">
        <v>8.3999999999999861</v>
      </c>
      <c r="Y191" s="47">
        <v>16.347019867549648</v>
      </c>
      <c r="Z191" s="47">
        <v>27.119211822660219</v>
      </c>
      <c r="AA191" s="47">
        <v>13.826356589147258</v>
      </c>
      <c r="AB191" s="47">
        <v>27.374358974359094</v>
      </c>
      <c r="AC191" s="47">
        <v>27.374358974359094</v>
      </c>
      <c r="AD191" s="47">
        <v>22.26430678466085</v>
      </c>
      <c r="AE191" s="96"/>
      <c r="AF191" s="47"/>
      <c r="AG191" s="47"/>
      <c r="AI191" s="47">
        <f t="shared" si="6"/>
        <v>8.3999999999999861</v>
      </c>
      <c r="AJ191" s="47">
        <f t="shared" si="7"/>
        <v>186</v>
      </c>
    </row>
    <row r="192" spans="2:36" hidden="1" x14ac:dyDescent="0.25">
      <c r="B192" s="168"/>
      <c r="C192" s="83"/>
      <c r="D192" s="83"/>
      <c r="E192" s="47">
        <v>187</v>
      </c>
      <c r="F192" s="47">
        <v>16.499999999999979</v>
      </c>
      <c r="G192" s="47">
        <v>16.639534883720913</v>
      </c>
      <c r="H192" s="47">
        <v>15.166666666666638</v>
      </c>
      <c r="I192" s="47">
        <v>31.576923076923197</v>
      </c>
      <c r="J192" s="47">
        <v>21.000000000000057</v>
      </c>
      <c r="K192" s="47">
        <v>32.029411764705998</v>
      </c>
      <c r="L192" s="47">
        <v>21.657894736842174</v>
      </c>
      <c r="M192" s="47">
        <v>10.880952380952358</v>
      </c>
      <c r="N192" s="47">
        <v>24.289473684210641</v>
      </c>
      <c r="O192" s="47">
        <v>8.4999999999999858</v>
      </c>
      <c r="P192" s="47">
        <v>13.49999999999997</v>
      </c>
      <c r="Q192" s="47">
        <v>25.166666666666785</v>
      </c>
      <c r="R192" s="47">
        <v>11.202702702702679</v>
      </c>
      <c r="S192" s="47">
        <v>8.4999999999999858</v>
      </c>
      <c r="T192" s="47">
        <v>53.661290322580761</v>
      </c>
      <c r="U192" s="47">
        <v>28.500000000000121</v>
      </c>
      <c r="V192" s="47">
        <v>23.884615384615493</v>
      </c>
      <c r="W192" s="47">
        <v>14.951612903225776</v>
      </c>
      <c r="X192" s="47">
        <v>8.4999999999999858</v>
      </c>
      <c r="Y192" s="47">
        <v>16.447019867549649</v>
      </c>
      <c r="Z192" s="47">
        <v>27.21921182266022</v>
      </c>
      <c r="AA192" s="47">
        <v>13.926356589147257</v>
      </c>
      <c r="AB192" s="47">
        <v>27.474358974359095</v>
      </c>
      <c r="AC192" s="47">
        <v>27.474358974359095</v>
      </c>
      <c r="AD192" s="47">
        <v>22.364306784660851</v>
      </c>
      <c r="AE192" s="96"/>
      <c r="AF192" s="47"/>
      <c r="AG192" s="47"/>
      <c r="AI192" s="47">
        <f t="shared" si="6"/>
        <v>8.4999999999999858</v>
      </c>
      <c r="AJ192" s="47">
        <f t="shared" si="7"/>
        <v>187</v>
      </c>
    </row>
    <row r="193" spans="2:36" hidden="1" x14ac:dyDescent="0.25">
      <c r="B193" s="168"/>
      <c r="C193" s="83"/>
      <c r="D193" s="83"/>
      <c r="E193" s="47">
        <v>188</v>
      </c>
      <c r="F193" s="47">
        <v>16.59999999999998</v>
      </c>
      <c r="G193" s="47">
        <v>16.739534883720914</v>
      </c>
      <c r="H193" s="47">
        <v>15.266666666666637</v>
      </c>
      <c r="I193" s="47">
        <v>31.676923076923199</v>
      </c>
      <c r="J193" s="47">
        <v>21.100000000000058</v>
      </c>
      <c r="K193" s="47">
        <v>32.129411764705999</v>
      </c>
      <c r="L193" s="47">
        <v>21.757894736842175</v>
      </c>
      <c r="M193" s="47">
        <v>10.980952380952358</v>
      </c>
      <c r="N193" s="47">
        <v>24.389473684210643</v>
      </c>
      <c r="O193" s="47">
        <v>8.5999999999999854</v>
      </c>
      <c r="P193" s="47">
        <v>13.599999999999969</v>
      </c>
      <c r="Q193" s="47">
        <v>25.266666666666787</v>
      </c>
      <c r="R193" s="47">
        <v>11.302702702702678</v>
      </c>
      <c r="S193" s="47">
        <v>8.5999999999999854</v>
      </c>
      <c r="T193" s="47">
        <v>53.761290322580763</v>
      </c>
      <c r="U193" s="47">
        <v>28.600000000000122</v>
      </c>
      <c r="V193" s="47">
        <v>23.984615384615495</v>
      </c>
      <c r="W193" s="47">
        <v>15.051612903225775</v>
      </c>
      <c r="X193" s="47">
        <v>8.5999999999999854</v>
      </c>
      <c r="Y193" s="47">
        <v>16.54701986754965</v>
      </c>
      <c r="Z193" s="47">
        <v>27.319211822660222</v>
      </c>
      <c r="AA193" s="47">
        <v>14.026356589147257</v>
      </c>
      <c r="AB193" s="47">
        <v>27.574358974359097</v>
      </c>
      <c r="AC193" s="47">
        <v>27.574358974359097</v>
      </c>
      <c r="AD193" s="47">
        <v>22.464306784660852</v>
      </c>
      <c r="AE193" s="96"/>
      <c r="AF193" s="47"/>
      <c r="AG193" s="47"/>
      <c r="AI193" s="47">
        <f t="shared" si="6"/>
        <v>8.5999999999999854</v>
      </c>
      <c r="AJ193" s="47">
        <f t="shared" si="7"/>
        <v>188</v>
      </c>
    </row>
    <row r="194" spans="2:36" hidden="1" x14ac:dyDescent="0.25">
      <c r="B194" s="168"/>
      <c r="C194" s="83"/>
      <c r="D194" s="83"/>
      <c r="E194" s="47">
        <v>189</v>
      </c>
      <c r="F194" s="47">
        <v>16.699999999999982</v>
      </c>
      <c r="G194" s="47">
        <v>16.839534883720916</v>
      </c>
      <c r="H194" s="47">
        <v>15.366666666666637</v>
      </c>
      <c r="I194" s="47">
        <v>31.7769230769232</v>
      </c>
      <c r="J194" s="47">
        <v>21.20000000000006</v>
      </c>
      <c r="K194" s="47">
        <v>32.229411764706001</v>
      </c>
      <c r="L194" s="47">
        <v>21.857894736842177</v>
      </c>
      <c r="M194" s="47">
        <v>11.080952380952358</v>
      </c>
      <c r="N194" s="47">
        <v>24.489473684210644</v>
      </c>
      <c r="O194" s="47">
        <v>8.6999999999999851</v>
      </c>
      <c r="P194" s="47">
        <v>13.699999999999969</v>
      </c>
      <c r="Q194" s="47">
        <v>25.366666666666788</v>
      </c>
      <c r="R194" s="47">
        <v>11.402702702702678</v>
      </c>
      <c r="S194" s="47">
        <v>8.6999999999999851</v>
      </c>
      <c r="T194" s="47">
        <v>53.861290322580764</v>
      </c>
      <c r="U194" s="47">
        <v>28.700000000000124</v>
      </c>
      <c r="V194" s="47">
        <v>24.084615384615496</v>
      </c>
      <c r="W194" s="47">
        <v>15.151612903225775</v>
      </c>
      <c r="X194" s="47">
        <v>8.6999999999999851</v>
      </c>
      <c r="Y194" s="47">
        <v>16.647019867549652</v>
      </c>
      <c r="Z194" s="47">
        <v>27.419211822660223</v>
      </c>
      <c r="AA194" s="47">
        <v>14.126356589147257</v>
      </c>
      <c r="AB194" s="47">
        <v>27.674358974359098</v>
      </c>
      <c r="AC194" s="47">
        <v>27.674358974359098</v>
      </c>
      <c r="AD194" s="47">
        <v>22.564306784660854</v>
      </c>
      <c r="AE194" s="96"/>
      <c r="AF194" s="47"/>
      <c r="AG194" s="47"/>
      <c r="AI194" s="47">
        <f t="shared" si="6"/>
        <v>8.6999999999999851</v>
      </c>
      <c r="AJ194" s="47">
        <f t="shared" si="7"/>
        <v>189</v>
      </c>
    </row>
    <row r="195" spans="2:36" hidden="1" x14ac:dyDescent="0.25">
      <c r="B195" s="168"/>
      <c r="C195" s="83"/>
      <c r="D195" s="83"/>
      <c r="E195" s="47">
        <v>190</v>
      </c>
      <c r="F195" s="47">
        <v>16.799999999999983</v>
      </c>
      <c r="G195" s="47">
        <v>16.939534883720917</v>
      </c>
      <c r="H195" s="47">
        <v>15.466666666666637</v>
      </c>
      <c r="I195" s="47">
        <v>31.876923076923202</v>
      </c>
      <c r="J195" s="47">
        <v>21.300000000000061</v>
      </c>
      <c r="K195" s="47">
        <v>32.329411764706002</v>
      </c>
      <c r="L195" s="47">
        <v>21.957894736842178</v>
      </c>
      <c r="M195" s="47">
        <v>11.180952380952357</v>
      </c>
      <c r="N195" s="47">
        <v>24.589473684210645</v>
      </c>
      <c r="O195" s="47">
        <v>8.7999999999999847</v>
      </c>
      <c r="P195" s="47">
        <v>13.799999999999969</v>
      </c>
      <c r="Q195" s="47">
        <v>25.466666666666789</v>
      </c>
      <c r="R195" s="47">
        <v>11.502702702702678</v>
      </c>
      <c r="S195" s="47">
        <v>8.7999999999999847</v>
      </c>
      <c r="T195" s="47">
        <v>53.961290322580766</v>
      </c>
      <c r="U195" s="47">
        <v>28.800000000000125</v>
      </c>
      <c r="V195" s="47">
        <v>24.184615384615498</v>
      </c>
      <c r="W195" s="47">
        <v>15.251612903225775</v>
      </c>
      <c r="X195" s="47">
        <v>8.7999999999999847</v>
      </c>
      <c r="Y195" s="47">
        <v>16.747019867549653</v>
      </c>
      <c r="Z195" s="47">
        <v>27.519211822660225</v>
      </c>
      <c r="AA195" s="47">
        <v>14.226356589147256</v>
      </c>
      <c r="AB195" s="47">
        <v>27.7743589743591</v>
      </c>
      <c r="AC195" s="47">
        <v>27.7743589743591</v>
      </c>
      <c r="AD195" s="47">
        <v>22.664306784660855</v>
      </c>
      <c r="AE195" s="96"/>
      <c r="AF195" s="47"/>
      <c r="AG195" s="47"/>
      <c r="AI195" s="47">
        <f t="shared" si="6"/>
        <v>8.7999999999999847</v>
      </c>
      <c r="AJ195" s="47">
        <f t="shared" si="7"/>
        <v>190</v>
      </c>
    </row>
    <row r="196" spans="2:36" hidden="1" x14ac:dyDescent="0.25">
      <c r="B196" s="168"/>
      <c r="C196" s="83"/>
      <c r="D196" s="83"/>
      <c r="E196" s="47">
        <v>191</v>
      </c>
      <c r="F196" s="47">
        <v>16.899999999999984</v>
      </c>
      <c r="G196" s="47">
        <v>17.039534883720918</v>
      </c>
      <c r="H196" s="47">
        <v>15.566666666666636</v>
      </c>
      <c r="I196" s="47">
        <v>31.976923076923203</v>
      </c>
      <c r="J196" s="47">
        <v>21.400000000000063</v>
      </c>
      <c r="K196" s="47">
        <v>32.429411764706003</v>
      </c>
      <c r="L196" s="47">
        <v>22.057894736842179</v>
      </c>
      <c r="M196" s="47">
        <v>11.280952380952357</v>
      </c>
      <c r="N196" s="47">
        <v>24.689473684210647</v>
      </c>
      <c r="O196" s="47">
        <v>8.8999999999999844</v>
      </c>
      <c r="P196" s="47">
        <v>13.899999999999968</v>
      </c>
      <c r="Q196" s="47">
        <v>25.566666666666791</v>
      </c>
      <c r="R196" s="47">
        <v>11.602702702702677</v>
      </c>
      <c r="S196" s="47">
        <v>8.8999999999999844</v>
      </c>
      <c r="T196" s="47">
        <v>54.061290322580767</v>
      </c>
      <c r="U196" s="47">
        <v>28.900000000000126</v>
      </c>
      <c r="V196" s="47">
        <v>24.284615384615499</v>
      </c>
      <c r="W196" s="47">
        <v>15.351612903225774</v>
      </c>
      <c r="X196" s="47">
        <v>8.8999999999999844</v>
      </c>
      <c r="Y196" s="47">
        <v>16.847019867549655</v>
      </c>
      <c r="Z196" s="47">
        <v>27.619211822660226</v>
      </c>
      <c r="AA196" s="47">
        <v>14.326356589147256</v>
      </c>
      <c r="AB196" s="47">
        <v>27.874358974359101</v>
      </c>
      <c r="AC196" s="47">
        <v>27.874358974359101</v>
      </c>
      <c r="AD196" s="47">
        <v>22.764306784660857</v>
      </c>
      <c r="AE196" s="96"/>
      <c r="AF196" s="47"/>
      <c r="AG196" s="47"/>
      <c r="AI196" s="47">
        <f t="shared" si="6"/>
        <v>8.8999999999999844</v>
      </c>
      <c r="AJ196" s="47">
        <f t="shared" si="7"/>
        <v>191</v>
      </c>
    </row>
    <row r="197" spans="2:36" hidden="1" x14ac:dyDescent="0.25">
      <c r="B197" s="168"/>
      <c r="C197" s="83"/>
      <c r="D197" s="83"/>
      <c r="E197" s="47">
        <v>192</v>
      </c>
      <c r="F197" s="47">
        <v>16.999999999999986</v>
      </c>
      <c r="G197" s="47">
        <v>17.13953488372092</v>
      </c>
      <c r="H197" s="47">
        <v>15.666666666666636</v>
      </c>
      <c r="I197" s="47">
        <v>32.076923076923201</v>
      </c>
      <c r="J197" s="47">
        <v>21.500000000000064</v>
      </c>
      <c r="K197" s="47">
        <v>32.529411764706005</v>
      </c>
      <c r="L197" s="47">
        <v>22.157894736842181</v>
      </c>
      <c r="M197" s="47">
        <v>11.380952380952357</v>
      </c>
      <c r="N197" s="47">
        <v>24.789473684210648</v>
      </c>
      <c r="O197" s="47">
        <v>8.999999999999984</v>
      </c>
      <c r="P197" s="47">
        <v>13.999999999999968</v>
      </c>
      <c r="Q197" s="47">
        <v>25.666666666666792</v>
      </c>
      <c r="R197" s="47">
        <v>11.702702702702677</v>
      </c>
      <c r="S197" s="47">
        <v>8.999999999999984</v>
      </c>
      <c r="T197" s="47">
        <v>54.161290322580768</v>
      </c>
      <c r="U197" s="47">
        <v>29.000000000000128</v>
      </c>
      <c r="V197" s="47">
        <v>24.3846153846155</v>
      </c>
      <c r="W197" s="47">
        <v>15.451612903225774</v>
      </c>
      <c r="X197" s="47">
        <v>8.999999999999984</v>
      </c>
      <c r="Y197" s="47">
        <v>16.947019867549656</v>
      </c>
      <c r="Z197" s="47">
        <v>27.719211822660228</v>
      </c>
      <c r="AA197" s="47">
        <v>14.426356589147256</v>
      </c>
      <c r="AB197" s="47">
        <v>27.974358974359102</v>
      </c>
      <c r="AC197" s="47">
        <v>27.974358974359102</v>
      </c>
      <c r="AD197" s="47">
        <v>22.864306784660858</v>
      </c>
      <c r="AE197" s="96"/>
      <c r="AF197" s="47"/>
      <c r="AG197" s="47"/>
      <c r="AI197" s="47">
        <f t="shared" si="6"/>
        <v>8.999999999999984</v>
      </c>
      <c r="AJ197" s="47">
        <f t="shared" si="7"/>
        <v>192</v>
      </c>
    </row>
    <row r="198" spans="2:36" hidden="1" x14ac:dyDescent="0.25">
      <c r="B198" s="168"/>
      <c r="C198" s="83"/>
      <c r="D198" s="83"/>
      <c r="E198" s="47">
        <v>193</v>
      </c>
      <c r="F198" s="47">
        <v>17.099999999999987</v>
      </c>
      <c r="G198" s="47">
        <v>17.239534883720921</v>
      </c>
      <c r="H198" s="47">
        <v>15.766666666666636</v>
      </c>
      <c r="I198" s="47">
        <v>32.176923076923202</v>
      </c>
      <c r="J198" s="47">
        <v>21.600000000000065</v>
      </c>
      <c r="K198" s="47">
        <v>32.629411764706006</v>
      </c>
      <c r="L198" s="47">
        <v>22.257894736842182</v>
      </c>
      <c r="M198" s="47">
        <v>11.480952380952356</v>
      </c>
      <c r="N198" s="47">
        <v>24.88947368421065</v>
      </c>
      <c r="O198" s="47">
        <v>9.0999999999999837</v>
      </c>
      <c r="P198" s="47">
        <v>14.099999999999968</v>
      </c>
      <c r="Q198" s="47">
        <v>25.766666666666794</v>
      </c>
      <c r="R198" s="47">
        <v>11.802702702702677</v>
      </c>
      <c r="S198" s="47">
        <v>9.0999999999999837</v>
      </c>
      <c r="T198" s="47">
        <v>54.26129032258077</v>
      </c>
      <c r="U198" s="47">
        <v>29.100000000000129</v>
      </c>
      <c r="V198" s="47">
        <v>24.484615384615502</v>
      </c>
      <c r="W198" s="47">
        <v>15.551612903225774</v>
      </c>
      <c r="X198" s="47">
        <v>9.0999999999999837</v>
      </c>
      <c r="Y198" s="47">
        <v>17.047019867549658</v>
      </c>
      <c r="Z198" s="47">
        <v>27.819211822660229</v>
      </c>
      <c r="AA198" s="47">
        <v>14.526356589147255</v>
      </c>
      <c r="AB198" s="47">
        <v>28.074358974359104</v>
      </c>
      <c r="AC198" s="47">
        <v>28.074358974359104</v>
      </c>
      <c r="AD198" s="47">
        <v>22.96430678466086</v>
      </c>
      <c r="AE198" s="96"/>
      <c r="AF198" s="47"/>
      <c r="AG198" s="47"/>
      <c r="AI198" s="47">
        <f t="shared" si="6"/>
        <v>9.0999999999999837</v>
      </c>
      <c r="AJ198" s="47">
        <f t="shared" si="7"/>
        <v>193</v>
      </c>
    </row>
    <row r="199" spans="2:36" hidden="1" x14ac:dyDescent="0.25">
      <c r="B199" s="168"/>
      <c r="C199" s="83"/>
      <c r="D199" s="83"/>
      <c r="E199" s="47">
        <v>194</v>
      </c>
      <c r="F199" s="47">
        <v>17.199999999999989</v>
      </c>
      <c r="G199" s="47">
        <v>17.339534883720923</v>
      </c>
      <c r="H199" s="47">
        <v>15.866666666666635</v>
      </c>
      <c r="I199" s="47">
        <v>32.276923076923204</v>
      </c>
      <c r="J199" s="47">
        <v>21.700000000000067</v>
      </c>
      <c r="K199" s="47">
        <v>32.729411764706008</v>
      </c>
      <c r="L199" s="47">
        <v>22.357894736842184</v>
      </c>
      <c r="M199" s="47">
        <v>11.580952380952356</v>
      </c>
      <c r="N199" s="47">
        <v>24.989473684210651</v>
      </c>
      <c r="O199" s="47">
        <v>9.1999999999999833</v>
      </c>
      <c r="P199" s="47">
        <v>14.199999999999967</v>
      </c>
      <c r="Q199" s="47">
        <v>25.866666666666795</v>
      </c>
      <c r="R199" s="47">
        <v>11.902702702702676</v>
      </c>
      <c r="S199" s="47">
        <v>9.1999999999999833</v>
      </c>
      <c r="T199" s="47">
        <v>54.361290322580771</v>
      </c>
      <c r="U199" s="47">
        <v>29.200000000000131</v>
      </c>
      <c r="V199" s="47">
        <v>24.584615384615503</v>
      </c>
      <c r="W199" s="47">
        <v>15.651612903225773</v>
      </c>
      <c r="X199" s="47">
        <v>9.1999999999999833</v>
      </c>
      <c r="Y199" s="47">
        <v>17.147019867549659</v>
      </c>
      <c r="Z199" s="47">
        <v>27.91921182266023</v>
      </c>
      <c r="AA199" s="47">
        <v>14.626356589147255</v>
      </c>
      <c r="AB199" s="47">
        <v>28.174358974359105</v>
      </c>
      <c r="AC199" s="47">
        <v>28.174358974359105</v>
      </c>
      <c r="AD199" s="47">
        <v>23.064306784660861</v>
      </c>
      <c r="AE199" s="96"/>
      <c r="AF199" s="47"/>
      <c r="AG199" s="47"/>
      <c r="AI199" s="47">
        <f t="shared" si="6"/>
        <v>9.1999999999999833</v>
      </c>
      <c r="AJ199" s="47">
        <f t="shared" si="7"/>
        <v>194</v>
      </c>
    </row>
    <row r="200" spans="2:36" hidden="1" x14ac:dyDescent="0.25">
      <c r="B200" s="168"/>
      <c r="C200" s="83"/>
      <c r="D200" s="83"/>
      <c r="E200" s="47">
        <v>195</v>
      </c>
      <c r="F200" s="47">
        <v>17.29999999999999</v>
      </c>
      <c r="G200" s="47">
        <v>17.439534883720924</v>
      </c>
      <c r="H200" s="47">
        <v>15.966666666666635</v>
      </c>
      <c r="I200" s="47">
        <v>32.376923076923205</v>
      </c>
      <c r="J200" s="47">
        <v>21.800000000000068</v>
      </c>
      <c r="K200" s="47">
        <v>32.829411764706009</v>
      </c>
      <c r="L200" s="47">
        <v>22.457894736842185</v>
      </c>
      <c r="M200" s="47">
        <v>11.680952380952355</v>
      </c>
      <c r="N200" s="47">
        <v>25.089473684210652</v>
      </c>
      <c r="O200" s="47">
        <v>9.2999999999999829</v>
      </c>
      <c r="P200" s="47">
        <v>14.299999999999967</v>
      </c>
      <c r="Q200" s="47">
        <v>25.966666666666796</v>
      </c>
      <c r="R200" s="47">
        <v>12.002702702702676</v>
      </c>
      <c r="S200" s="47">
        <v>9.2999999999999829</v>
      </c>
      <c r="T200" s="47">
        <v>54.461290322580773</v>
      </c>
      <c r="U200" s="47">
        <v>29.300000000000132</v>
      </c>
      <c r="V200" s="47">
        <v>24.684615384615505</v>
      </c>
      <c r="W200" s="47">
        <v>15.751612903225773</v>
      </c>
      <c r="X200" s="47">
        <v>9.2999999999999829</v>
      </c>
      <c r="Y200" s="47">
        <v>17.24701986754966</v>
      </c>
      <c r="Z200" s="47">
        <v>28.019211822660232</v>
      </c>
      <c r="AA200" s="47">
        <v>14.726356589147255</v>
      </c>
      <c r="AB200" s="47">
        <v>28.274358974359107</v>
      </c>
      <c r="AC200" s="47">
        <v>28.274358974359107</v>
      </c>
      <c r="AD200" s="47">
        <v>23.164306784660862</v>
      </c>
      <c r="AE200" s="96"/>
      <c r="AF200" s="47"/>
      <c r="AG200" s="47"/>
      <c r="AI200" s="47">
        <f t="shared" si="6"/>
        <v>9.2999999999999829</v>
      </c>
      <c r="AJ200" s="47">
        <f t="shared" si="7"/>
        <v>195</v>
      </c>
    </row>
    <row r="201" spans="2:36" hidden="1" x14ac:dyDescent="0.25">
      <c r="B201" s="168"/>
      <c r="C201" s="83"/>
      <c r="D201" s="83"/>
      <c r="E201" s="47">
        <v>196</v>
      </c>
      <c r="F201" s="47">
        <v>17.399999999999991</v>
      </c>
      <c r="G201" s="47">
        <v>17.539534883720926</v>
      </c>
      <c r="H201" s="47">
        <v>16.066666666666634</v>
      </c>
      <c r="I201" s="47">
        <v>32.476923076923207</v>
      </c>
      <c r="J201" s="47">
        <v>21.90000000000007</v>
      </c>
      <c r="K201" s="47">
        <v>32.929411764706011</v>
      </c>
      <c r="L201" s="47">
        <v>22.557894736842186</v>
      </c>
      <c r="M201" s="47">
        <v>11.780952380952355</v>
      </c>
      <c r="N201" s="47">
        <v>25.189473684210654</v>
      </c>
      <c r="O201" s="47">
        <v>9.3999999999999826</v>
      </c>
      <c r="P201" s="47">
        <v>14.399999999999967</v>
      </c>
      <c r="Q201" s="47">
        <v>26.066666666666798</v>
      </c>
      <c r="R201" s="47">
        <v>12.102702702702675</v>
      </c>
      <c r="S201" s="47">
        <v>9.3999999999999826</v>
      </c>
      <c r="T201" s="47">
        <v>54.561290322580774</v>
      </c>
      <c r="U201" s="47">
        <v>29.400000000000134</v>
      </c>
      <c r="V201" s="47">
        <v>24.784615384615506</v>
      </c>
      <c r="W201" s="47">
        <v>15.851612903225773</v>
      </c>
      <c r="X201" s="47">
        <v>9.3999999999999826</v>
      </c>
      <c r="Y201" s="47">
        <v>17.347019867549662</v>
      </c>
      <c r="Z201" s="47">
        <v>28.119211822660233</v>
      </c>
      <c r="AA201" s="47">
        <v>14.826356589147254</v>
      </c>
      <c r="AB201" s="47">
        <v>28.374358974359108</v>
      </c>
      <c r="AC201" s="47">
        <v>28.374358974359108</v>
      </c>
      <c r="AD201" s="47">
        <v>23.264306784660864</v>
      </c>
      <c r="AE201" s="96"/>
      <c r="AF201" s="47"/>
      <c r="AG201" s="47"/>
      <c r="AI201" s="47">
        <f t="shared" si="6"/>
        <v>9.3999999999999826</v>
      </c>
      <c r="AJ201" s="47">
        <f t="shared" si="7"/>
        <v>196</v>
      </c>
    </row>
    <row r="202" spans="2:36" hidden="1" x14ac:dyDescent="0.25">
      <c r="B202" s="168"/>
      <c r="C202" s="83"/>
      <c r="D202" s="83"/>
      <c r="E202" s="47">
        <v>197</v>
      </c>
      <c r="F202" s="47">
        <v>17.499999999999993</v>
      </c>
      <c r="G202" s="47">
        <v>17.639534883720927</v>
      </c>
      <c r="H202" s="47">
        <v>16.166666666666636</v>
      </c>
      <c r="I202" s="47">
        <v>32.576923076923208</v>
      </c>
      <c r="J202" s="47">
        <v>22.000000000000071</v>
      </c>
      <c r="K202" s="47">
        <v>33.029411764706012</v>
      </c>
      <c r="L202" s="47">
        <v>22.657894736842188</v>
      </c>
      <c r="M202" s="47">
        <v>11.880952380952355</v>
      </c>
      <c r="N202" s="47">
        <v>25.289473684210655</v>
      </c>
      <c r="O202" s="47">
        <v>9.4999999999999822</v>
      </c>
      <c r="P202" s="47">
        <v>14.499999999999966</v>
      </c>
      <c r="Q202" s="47">
        <v>26.166666666666799</v>
      </c>
      <c r="R202" s="47">
        <v>12.202702702702675</v>
      </c>
      <c r="S202" s="47">
        <v>9.4999999999999822</v>
      </c>
      <c r="T202" s="47">
        <v>54.661290322580776</v>
      </c>
      <c r="U202" s="47">
        <v>29.500000000000135</v>
      </c>
      <c r="V202" s="47">
        <v>24.884615384615508</v>
      </c>
      <c r="W202" s="47">
        <v>15.951612903225772</v>
      </c>
      <c r="X202" s="47">
        <v>9.4999999999999822</v>
      </c>
      <c r="Y202" s="47">
        <v>17.447019867549663</v>
      </c>
      <c r="Z202" s="47">
        <v>28.219211822660235</v>
      </c>
      <c r="AA202" s="47">
        <v>14.926356589147254</v>
      </c>
      <c r="AB202" s="47">
        <v>28.474358974359109</v>
      </c>
      <c r="AC202" s="47">
        <v>28.474358974359109</v>
      </c>
      <c r="AD202" s="47">
        <v>23.364306784660865</v>
      </c>
      <c r="AE202" s="96"/>
      <c r="AF202" s="47"/>
      <c r="AG202" s="47"/>
      <c r="AI202" s="47">
        <f t="shared" si="6"/>
        <v>9.4999999999999822</v>
      </c>
      <c r="AJ202" s="47">
        <f t="shared" si="7"/>
        <v>197</v>
      </c>
    </row>
    <row r="203" spans="2:36" hidden="1" x14ac:dyDescent="0.25">
      <c r="B203" s="168"/>
      <c r="C203" s="83"/>
      <c r="D203" s="83"/>
      <c r="E203" s="47">
        <v>198</v>
      </c>
      <c r="F203" s="47">
        <v>17.599999999999994</v>
      </c>
      <c r="G203" s="47">
        <v>17.739534883720928</v>
      </c>
      <c r="H203" s="47">
        <v>16.266666666666637</v>
      </c>
      <c r="I203" s="47">
        <v>32.67692307692321</v>
      </c>
      <c r="J203" s="47">
        <v>22.100000000000072</v>
      </c>
      <c r="K203" s="47">
        <v>33.129411764706013</v>
      </c>
      <c r="L203" s="47">
        <v>22.757894736842189</v>
      </c>
      <c r="M203" s="47">
        <v>11.980952380952354</v>
      </c>
      <c r="N203" s="47">
        <v>25.389473684210657</v>
      </c>
      <c r="O203" s="47">
        <v>9.5999999999999819</v>
      </c>
      <c r="P203" s="47">
        <v>14.599999999999966</v>
      </c>
      <c r="Q203" s="47">
        <v>26.266666666666801</v>
      </c>
      <c r="R203" s="47">
        <v>12.302702702702675</v>
      </c>
      <c r="S203" s="47">
        <v>9.5999999999999819</v>
      </c>
      <c r="T203" s="47">
        <v>54.761290322580777</v>
      </c>
      <c r="U203" s="47">
        <v>29.600000000000136</v>
      </c>
      <c r="V203" s="47">
        <v>24.984615384615509</v>
      </c>
      <c r="W203" s="47">
        <v>16.051612903225774</v>
      </c>
      <c r="X203" s="47">
        <v>9.5999999999999819</v>
      </c>
      <c r="Y203" s="47">
        <v>17.547019867549665</v>
      </c>
      <c r="Z203" s="47">
        <v>28.319211822660236</v>
      </c>
      <c r="AA203" s="47">
        <v>15.026356589147253</v>
      </c>
      <c r="AB203" s="47">
        <v>28.574358974359111</v>
      </c>
      <c r="AC203" s="47">
        <v>28.574358974359111</v>
      </c>
      <c r="AD203" s="47">
        <v>23.464306784660867</v>
      </c>
      <c r="AE203" s="96"/>
      <c r="AF203" s="47"/>
      <c r="AG203" s="47"/>
      <c r="AI203" s="47">
        <f t="shared" si="6"/>
        <v>9.5999999999999819</v>
      </c>
      <c r="AJ203" s="47">
        <f t="shared" si="7"/>
        <v>198</v>
      </c>
    </row>
    <row r="204" spans="2:36" ht="25.5" hidden="1" customHeight="1" x14ac:dyDescent="0.25">
      <c r="B204" s="168"/>
      <c r="C204" s="83"/>
      <c r="D204" s="83"/>
      <c r="E204" s="47">
        <v>199</v>
      </c>
      <c r="F204" s="47">
        <v>17.699999999999996</v>
      </c>
      <c r="G204" s="47">
        <v>17.83953488372093</v>
      </c>
      <c r="H204" s="47">
        <v>16.366666666666639</v>
      </c>
      <c r="I204" s="47">
        <v>32.776923076923211</v>
      </c>
      <c r="J204" s="47">
        <v>22.200000000000074</v>
      </c>
      <c r="K204" s="47">
        <v>33.229411764706015</v>
      </c>
      <c r="L204" s="47">
        <v>22.857894736842191</v>
      </c>
      <c r="M204" s="47">
        <v>12.080952380952354</v>
      </c>
      <c r="N204" s="47">
        <v>25.489473684210658</v>
      </c>
      <c r="O204" s="47">
        <v>9.6999999999999815</v>
      </c>
      <c r="P204" s="47">
        <v>14.699999999999966</v>
      </c>
      <c r="Q204" s="47">
        <v>26.366666666666802</v>
      </c>
      <c r="R204" s="47">
        <v>12.402702702702674</v>
      </c>
      <c r="S204" s="47">
        <v>9.6999999999999815</v>
      </c>
      <c r="T204" s="47">
        <v>54.861290322580778</v>
      </c>
      <c r="U204" s="47">
        <v>29.700000000000138</v>
      </c>
      <c r="V204" s="47">
        <v>25.08461538461551</v>
      </c>
      <c r="W204" s="47">
        <v>16.151612903225775</v>
      </c>
      <c r="X204" s="47">
        <v>9.6999999999999815</v>
      </c>
      <c r="Y204" s="47">
        <v>17.647019867549666</v>
      </c>
      <c r="Z204" s="47">
        <v>28.419211822660237</v>
      </c>
      <c r="AA204" s="47">
        <v>15.126356589147253</v>
      </c>
      <c r="AB204" s="47">
        <v>28.674358974359112</v>
      </c>
      <c r="AC204" s="47">
        <v>28.674358974359112</v>
      </c>
      <c r="AD204" s="47">
        <v>23.564306784660868</v>
      </c>
      <c r="AE204" s="96"/>
      <c r="AF204" s="47"/>
      <c r="AG204" s="47"/>
      <c r="AI204" s="47">
        <f t="shared" si="6"/>
        <v>9.6999999999999815</v>
      </c>
      <c r="AJ204" s="47">
        <f t="shared" si="7"/>
        <v>199</v>
      </c>
    </row>
    <row r="205" spans="2:36" hidden="1" x14ac:dyDescent="0.25">
      <c r="B205" s="168"/>
      <c r="C205" s="83"/>
      <c r="D205" s="83"/>
      <c r="E205" s="47">
        <v>200</v>
      </c>
      <c r="F205" s="47">
        <v>17.799999999999997</v>
      </c>
      <c r="G205" s="47">
        <v>17.939534883720931</v>
      </c>
      <c r="H205" s="47">
        <v>16.46666666666664</v>
      </c>
      <c r="I205" s="47">
        <v>32.876923076923212</v>
      </c>
      <c r="J205" s="47">
        <v>22.300000000000075</v>
      </c>
      <c r="K205" s="47">
        <v>33.329411764706016</v>
      </c>
      <c r="L205" s="47">
        <v>22.957894736842192</v>
      </c>
      <c r="M205" s="47">
        <v>12.180952380952354</v>
      </c>
      <c r="N205" s="47">
        <v>25.58947368421066</v>
      </c>
      <c r="O205" s="47">
        <v>9.7999999999999812</v>
      </c>
      <c r="P205" s="47">
        <v>14.799999999999965</v>
      </c>
      <c r="Q205" s="47">
        <v>26.466666666666804</v>
      </c>
      <c r="R205" s="47">
        <v>12.502702702702674</v>
      </c>
      <c r="S205" s="47">
        <v>9.7999999999999812</v>
      </c>
      <c r="T205" s="47">
        <v>54.96129032258078</v>
      </c>
      <c r="U205" s="47">
        <v>29.800000000000139</v>
      </c>
      <c r="V205" s="47">
        <v>25.184615384615512</v>
      </c>
      <c r="W205" s="47">
        <v>16.251612903225777</v>
      </c>
      <c r="X205" s="47">
        <v>9.7999999999999812</v>
      </c>
      <c r="Y205" s="47">
        <v>17.747019867549668</v>
      </c>
      <c r="Z205" s="47">
        <v>28.519211822660239</v>
      </c>
      <c r="AA205" s="47">
        <v>15.226356589147253</v>
      </c>
      <c r="AB205" s="47">
        <v>28.774358974359114</v>
      </c>
      <c r="AC205" s="47">
        <v>28.774358974359114</v>
      </c>
      <c r="AD205" s="47">
        <v>23.664306784660869</v>
      </c>
      <c r="AE205" s="96"/>
      <c r="AF205" s="47"/>
      <c r="AG205" s="47"/>
      <c r="AI205" s="47">
        <f t="shared" si="6"/>
        <v>9.7999999999999812</v>
      </c>
      <c r="AJ205" s="47">
        <f t="shared" si="7"/>
        <v>200</v>
      </c>
    </row>
    <row r="206" spans="2:36" hidden="1" x14ac:dyDescent="0.25">
      <c r="D206" s="33"/>
      <c r="AF206" s="43"/>
      <c r="AG206" s="44"/>
    </row>
    <row r="207" spans="2:36" ht="15.75" x14ac:dyDescent="0.25">
      <c r="B207" s="169" t="s">
        <v>167</v>
      </c>
      <c r="D207" s="33"/>
      <c r="AF207" s="43"/>
      <c r="AG207" s="44"/>
    </row>
    <row r="208" spans="2:36" x14ac:dyDescent="0.25">
      <c r="B208" s="170"/>
      <c r="D208" s="33"/>
      <c r="AF208" s="43"/>
      <c r="AG208" s="44"/>
    </row>
    <row r="209" spans="1:72" x14ac:dyDescent="0.25">
      <c r="B209" s="170"/>
      <c r="D209" s="33"/>
      <c r="O209" s="34" t="str">
        <f>+CONCATENATE("EVOLUZIONE TASSO DI OCCUPAZIONE FEMMINILE - ",D217)</f>
        <v xml:space="preserve">EVOLUZIONE TASSO DI OCCUPAZIONE FEMMINILE - </v>
      </c>
      <c r="P209" s="97">
        <f>+E211</f>
        <v>0</v>
      </c>
      <c r="Q209" s="97" t="str">
        <f t="shared" ref="Q209:R209" si="8">+F211</f>
        <v/>
      </c>
      <c r="R209" s="97" t="str">
        <f t="shared" si="8"/>
        <v/>
      </c>
      <c r="U209" s="34" t="str">
        <f>+CONCATENATE("EVOLUZIONE TASSO DI INATTIVITA' FEMMINILE - ",D217)</f>
        <v xml:space="preserve">EVOLUZIONE TASSO DI INATTIVITA' FEMMINILE - </v>
      </c>
      <c r="V209" s="97"/>
      <c r="W209" s="97"/>
      <c r="X209" s="97"/>
      <c r="AA209" s="97"/>
      <c r="AB209" s="97"/>
      <c r="AC209" s="97"/>
      <c r="AD209" s="97"/>
      <c r="AF209" s="43"/>
      <c r="AG209" s="44"/>
    </row>
    <row r="210" spans="1:72" ht="21" x14ac:dyDescent="0.25">
      <c r="B210" s="171" t="s">
        <v>36</v>
      </c>
      <c r="D210" s="33"/>
      <c r="E210" s="98" t="s">
        <v>28</v>
      </c>
      <c r="F210" s="98" t="s">
        <v>29</v>
      </c>
      <c r="G210" s="98" t="s">
        <v>30</v>
      </c>
      <c r="J210" s="99"/>
      <c r="K210" s="99"/>
      <c r="L210" s="99"/>
      <c r="M210" s="99"/>
      <c r="N210" s="99"/>
      <c r="O210" s="34" t="s">
        <v>110</v>
      </c>
      <c r="P210" s="100" t="e">
        <f>+E217/100</f>
        <v>#VALUE!</v>
      </c>
      <c r="Q210" s="100" t="e">
        <f t="shared" ref="Q210:R210" si="9">+F217/100</f>
        <v>#VALUE!</v>
      </c>
      <c r="R210" s="100" t="e">
        <f t="shared" si="9"/>
        <v>#VALUE!</v>
      </c>
      <c r="S210" s="99"/>
      <c r="T210" s="99"/>
      <c r="V210" s="100"/>
      <c r="W210" s="100"/>
      <c r="X210" s="100"/>
      <c r="Y210" s="99"/>
      <c r="AA210" s="100"/>
      <c r="AB210" s="100"/>
      <c r="AC210" s="100"/>
      <c r="AD210" s="100"/>
      <c r="AF210" s="101"/>
      <c r="AG210" s="101"/>
      <c r="AH210" s="101"/>
      <c r="AK210" s="101"/>
    </row>
    <row r="211" spans="1:72" x14ac:dyDescent="0.25">
      <c r="C211" s="102" t="s">
        <v>33</v>
      </c>
      <c r="D211" s="103" t="s">
        <v>34</v>
      </c>
      <c r="E211" s="32"/>
      <c r="F211" s="32" t="str">
        <f>+IF($E$211=BS224,BT224,IF($E$211=BS225,BT225,IF($E$211=BS226,BT226,IF($E$211=BS227,BT227,IF($E$211=BS228,BT228,IF($E$211=BS229,BT229,IF($E$211=BS230,BT230,IF($E$211=BS231,BT231,IF($E$211=BS232,BT232,IF($E$211=BS233,BT233,IF($E$211=BS234,BT234,IF($E$211=BS235,BT235,IF($E$211=BS236,BT236,IF($E$211=BS237,BT237,IF($E$211=BS238,BT238,IF($E$211=BS239,BT239,IF($E$211=BS240,BT240,IF($E$211=BS241,BT241,IF($E$211=BS242,BT242,IF($E$211=BS243,BT243,""))))))))))))))))))))</f>
        <v/>
      </c>
      <c r="G211" s="32" t="str">
        <f>+IF(E211="","",BS249)</f>
        <v/>
      </c>
      <c r="N211" s="99"/>
      <c r="O211" s="34" t="s">
        <v>111</v>
      </c>
      <c r="P211" s="100" t="e">
        <f>+E220/100</f>
        <v>#VALUE!</v>
      </c>
      <c r="Q211" s="100" t="e">
        <f t="shared" ref="Q211:R211" si="10">+F220/100</f>
        <v>#VALUE!</v>
      </c>
      <c r="R211" s="100" t="e">
        <f t="shared" si="10"/>
        <v>#VALUE!</v>
      </c>
      <c r="V211" s="100"/>
      <c r="W211" s="100"/>
      <c r="X211" s="100"/>
      <c r="Y211" s="99"/>
      <c r="AA211" s="100"/>
      <c r="AB211" s="100"/>
      <c r="AC211" s="100"/>
      <c r="AD211" s="100"/>
      <c r="AF211" s="101"/>
      <c r="AG211" s="101"/>
      <c r="AH211" s="101"/>
      <c r="AK211" s="101"/>
    </row>
    <row r="212" spans="1:72" ht="15.75" thickBot="1" x14ac:dyDescent="0.3">
      <c r="A212" s="104"/>
      <c r="B212" s="172"/>
      <c r="C212" s="34"/>
      <c r="D212" s="34"/>
      <c r="N212" s="99"/>
      <c r="O212" s="34" t="s">
        <v>112</v>
      </c>
      <c r="P212" s="100" t="e">
        <f>+E225/100</f>
        <v>#VALUE!</v>
      </c>
      <c r="Q212" s="100" t="e">
        <f t="shared" ref="Q212:R212" si="11">+F225/100</f>
        <v>#VALUE!</v>
      </c>
      <c r="R212" s="100" t="e">
        <f t="shared" si="11"/>
        <v>#VALUE!</v>
      </c>
      <c r="V212" s="100"/>
      <c r="W212" s="100"/>
      <c r="X212" s="100"/>
      <c r="Y212" s="99"/>
      <c r="AA212" s="100"/>
      <c r="AB212" s="100"/>
      <c r="AC212" s="100"/>
      <c r="AD212" s="100"/>
      <c r="AF212" s="101"/>
      <c r="AG212" s="101"/>
      <c r="AH212" s="101"/>
      <c r="AK212" s="101"/>
    </row>
    <row r="213" spans="1:72" ht="15.75" thickBot="1" x14ac:dyDescent="0.3">
      <c r="A213" s="34">
        <v>3</v>
      </c>
      <c r="B213" s="158" t="s">
        <v>37</v>
      </c>
      <c r="C213" s="34"/>
      <c r="D213" s="34"/>
      <c r="L213" s="105"/>
      <c r="M213" s="105"/>
      <c r="P213" s="105"/>
      <c r="Q213" s="105"/>
      <c r="T213" s="105"/>
      <c r="U213" s="105"/>
      <c r="AF213" s="43"/>
      <c r="AG213" s="44"/>
    </row>
    <row r="214" spans="1:72" x14ac:dyDescent="0.25">
      <c r="A214" s="34">
        <v>4</v>
      </c>
      <c r="B214" s="159" t="s">
        <v>38</v>
      </c>
      <c r="C214" s="136" t="str">
        <f>IF(E$211="","",HLOOKUP(C$211,$B$3:$AG$205,$A214,0))</f>
        <v/>
      </c>
      <c r="D214" s="137" t="str">
        <f>IF(E$211="","",HLOOKUP(D$211,$B$3:$AG$205,$A214,0))</f>
        <v/>
      </c>
      <c r="E214" s="138" t="str">
        <f t="shared" ref="E214:G217" si="12">IF(E$211="","",HLOOKUP(E$211,$B$3:$AG$205,$A214,0))</f>
        <v/>
      </c>
      <c r="F214" s="138" t="str">
        <f t="shared" si="12"/>
        <v/>
      </c>
      <c r="G214" s="138" t="str">
        <f t="shared" si="12"/>
        <v/>
      </c>
      <c r="I214" s="34" t="str">
        <f>+CONCATENATE("TASSO DI OCCUPAZIONE FEMMINILE (15-64) E GAP RISPETTO ALL'OCCUPAZIONE MASCHILE - ",D214)</f>
        <v xml:space="preserve">TASSO DI OCCUPAZIONE FEMMINILE (15-64) E GAP RISPETTO ALL'OCCUPAZIONE MASCHILE - </v>
      </c>
      <c r="J214" s="97">
        <f>+E211</f>
        <v>0</v>
      </c>
      <c r="K214" s="97" t="str">
        <f t="shared" ref="K214:L214" si="13">+F211</f>
        <v/>
      </c>
      <c r="L214" s="97" t="str">
        <f t="shared" si="13"/>
        <v/>
      </c>
      <c r="M214" s="105"/>
      <c r="P214" s="105"/>
      <c r="Q214" s="105"/>
      <c r="T214" s="105"/>
      <c r="U214" s="105"/>
      <c r="AF214" s="43"/>
      <c r="AG214" s="44"/>
    </row>
    <row r="215" spans="1:72" x14ac:dyDescent="0.25">
      <c r="A215" s="34">
        <v>5</v>
      </c>
      <c r="B215" s="160" t="s">
        <v>40</v>
      </c>
      <c r="C215" s="136" t="str">
        <f>IF(E$211="","",HLOOKUP(C$211,$B$3:$AG$205,$A215,0))</f>
        <v/>
      </c>
      <c r="D215" s="137" t="str">
        <f>IF(E$211="","",HLOOKUP(D$211,$B$3:$AG$205,$A215,0))</f>
        <v/>
      </c>
      <c r="E215" s="138" t="str">
        <f t="shared" si="12"/>
        <v/>
      </c>
      <c r="F215" s="138" t="str">
        <f t="shared" si="12"/>
        <v/>
      </c>
      <c r="G215" s="138" t="str">
        <f t="shared" si="12"/>
        <v/>
      </c>
      <c r="I215" s="34" t="s">
        <v>106</v>
      </c>
      <c r="J215" s="101" t="e">
        <f>+E214/100</f>
        <v>#VALUE!</v>
      </c>
      <c r="K215" s="101" t="e">
        <f t="shared" ref="K215:L215" si="14">+F214/100</f>
        <v>#VALUE!</v>
      </c>
      <c r="L215" s="101" t="e">
        <f t="shared" si="14"/>
        <v>#VALUE!</v>
      </c>
      <c r="M215" s="105"/>
      <c r="P215" s="105"/>
      <c r="Q215" s="105"/>
      <c r="T215" s="105"/>
      <c r="U215" s="105"/>
      <c r="AF215" s="43"/>
      <c r="AG215" s="44"/>
    </row>
    <row r="216" spans="1:72" x14ac:dyDescent="0.25">
      <c r="A216" s="34">
        <v>6</v>
      </c>
      <c r="B216" s="160" t="s">
        <v>41</v>
      </c>
      <c r="C216" s="136" t="str">
        <f>IF(E$211="","",HLOOKUP(C$211,$B$3:$AG$205,$A216,0))</f>
        <v/>
      </c>
      <c r="D216" s="137" t="str">
        <f>IF(E$211="","",HLOOKUP(D$211,$B$3:$AG$205,$A216,0))</f>
        <v/>
      </c>
      <c r="E216" s="138" t="str">
        <f t="shared" si="12"/>
        <v/>
      </c>
      <c r="F216" s="138" t="str">
        <f t="shared" si="12"/>
        <v/>
      </c>
      <c r="G216" s="138" t="str">
        <f t="shared" si="12"/>
        <v/>
      </c>
      <c r="I216" s="34" t="s">
        <v>41</v>
      </c>
      <c r="J216" s="101" t="e">
        <f>+E216/100</f>
        <v>#VALUE!</v>
      </c>
      <c r="K216" s="101" t="e">
        <f t="shared" ref="K216:L216" si="15">+F216/100</f>
        <v>#VALUE!</v>
      </c>
      <c r="L216" s="101" t="e">
        <f t="shared" si="15"/>
        <v>#VALUE!</v>
      </c>
      <c r="M216" s="105"/>
      <c r="P216" s="105"/>
      <c r="Q216" s="105"/>
      <c r="T216" s="105"/>
      <c r="U216" s="105"/>
      <c r="AF216" s="43"/>
      <c r="AG216" s="44"/>
    </row>
    <row r="217" spans="1:72" x14ac:dyDescent="0.25">
      <c r="A217" s="34">
        <v>7</v>
      </c>
      <c r="B217" s="160" t="s">
        <v>42</v>
      </c>
      <c r="C217" s="136" t="str">
        <f>IF(E$211="","",HLOOKUP(C$211,$B$3:$AG$205,$A217,0))</f>
        <v/>
      </c>
      <c r="D217" s="137" t="str">
        <f>IF(E$211="","",HLOOKUP(D$211,$B$3:$AG$205,$A217,0))</f>
        <v/>
      </c>
      <c r="E217" s="138" t="str">
        <f t="shared" si="12"/>
        <v/>
      </c>
      <c r="F217" s="138" t="str">
        <f t="shared" si="12"/>
        <v/>
      </c>
      <c r="G217" s="138" t="str">
        <f t="shared" si="12"/>
        <v/>
      </c>
      <c r="L217" s="105"/>
      <c r="M217" s="105"/>
      <c r="N217" s="101"/>
      <c r="P217" s="105"/>
      <c r="Q217" s="105"/>
      <c r="T217" s="105"/>
      <c r="U217" s="105"/>
      <c r="AF217" s="43"/>
      <c r="AG217" s="44"/>
    </row>
    <row r="218" spans="1:72" x14ac:dyDescent="0.25">
      <c r="A218" s="34">
        <v>8</v>
      </c>
      <c r="B218" s="173"/>
      <c r="C218" s="139"/>
      <c r="D218" s="140"/>
      <c r="E218" s="141"/>
      <c r="F218" s="141"/>
      <c r="G218" s="141"/>
      <c r="L218" s="105"/>
      <c r="M218" s="105"/>
      <c r="N218" s="101"/>
      <c r="P218" s="105"/>
      <c r="Q218" s="105"/>
      <c r="T218" s="105"/>
      <c r="U218" s="105"/>
      <c r="AF218" s="43"/>
      <c r="AG218" s="44"/>
    </row>
    <row r="219" spans="1:72" x14ac:dyDescent="0.25">
      <c r="A219" s="34">
        <v>9</v>
      </c>
      <c r="B219" s="162" t="s">
        <v>43</v>
      </c>
      <c r="C219" s="136" t="str">
        <f>IF(E$211="","",HLOOKUP(C$211,$B$3:$AG$205,$A219,0))</f>
        <v/>
      </c>
      <c r="D219" s="137" t="str">
        <f>IF(E$211="","",HLOOKUP(D$211,$B$3:$AG$205,$A219,0))</f>
        <v/>
      </c>
      <c r="E219" s="138" t="str">
        <f t="shared" ref="E219:G220" si="16">IF(E$211="","",HLOOKUP(E$211,$B$3:$AG$205,$A219,0))</f>
        <v/>
      </c>
      <c r="F219" s="138" t="str">
        <f t="shared" si="16"/>
        <v/>
      </c>
      <c r="G219" s="138" t="str">
        <f t="shared" si="16"/>
        <v/>
      </c>
      <c r="AF219" s="43"/>
      <c r="AG219" s="44"/>
    </row>
    <row r="220" spans="1:72" x14ac:dyDescent="0.25">
      <c r="A220" s="34">
        <v>10</v>
      </c>
      <c r="B220" s="163" t="s">
        <v>44</v>
      </c>
      <c r="C220" s="136" t="str">
        <f>IF(E$211="","",HLOOKUP(C$211,$B$3:$AG$205,$A220,0))</f>
        <v/>
      </c>
      <c r="D220" s="137" t="str">
        <f>IF(E$211="","",HLOOKUP(D$211,$B$3:$AG$205,$A220,0))</f>
        <v/>
      </c>
      <c r="E220" s="138" t="str">
        <f t="shared" si="16"/>
        <v/>
      </c>
      <c r="F220" s="138" t="str">
        <f t="shared" si="16"/>
        <v/>
      </c>
      <c r="G220" s="138" t="str">
        <f t="shared" si="16"/>
        <v/>
      </c>
      <c r="AF220" s="43"/>
      <c r="AG220" s="44"/>
    </row>
    <row r="221" spans="1:72" x14ac:dyDescent="0.25">
      <c r="A221" s="34">
        <v>11</v>
      </c>
      <c r="B221" s="173"/>
      <c r="C221" s="139"/>
      <c r="D221" s="140"/>
      <c r="E221" s="141"/>
      <c r="F221" s="141"/>
      <c r="G221" s="141"/>
      <c r="AF221" s="43"/>
      <c r="AG221" s="44"/>
    </row>
    <row r="222" spans="1:72" x14ac:dyDescent="0.25">
      <c r="A222" s="34">
        <v>12</v>
      </c>
      <c r="B222" s="163" t="s">
        <v>45</v>
      </c>
      <c r="C222" s="136" t="str">
        <f>IF(E$211="","",HLOOKUP(C$211,$B$3:$AG$205,$A222,0))</f>
        <v/>
      </c>
      <c r="D222" s="137" t="str">
        <f>IF(E$211="","",HLOOKUP(D$211,$B$3:$AG$205,$A222,0))</f>
        <v/>
      </c>
      <c r="E222" s="138" t="str">
        <f t="shared" ref="E222:G225" si="17">IF(E$211="","",HLOOKUP(E$211,$B$3:$AG$205,$A222,0))</f>
        <v/>
      </c>
      <c r="F222" s="138" t="str">
        <f t="shared" si="17"/>
        <v/>
      </c>
      <c r="G222" s="138" t="str">
        <f t="shared" si="17"/>
        <v/>
      </c>
      <c r="AF222" s="43"/>
      <c r="AG222" s="44"/>
    </row>
    <row r="223" spans="1:72" x14ac:dyDescent="0.25">
      <c r="A223" s="34">
        <v>13</v>
      </c>
      <c r="B223" s="163" t="s">
        <v>46</v>
      </c>
      <c r="C223" s="136" t="str">
        <f>IF(E$211="","",HLOOKUP(C$211,$B$3:$AG$205,$A223,0))</f>
        <v/>
      </c>
      <c r="D223" s="137" t="str">
        <f>IF(E$211="","",HLOOKUP(D$211,$B$3:$AG$205,$A223,0))</f>
        <v/>
      </c>
      <c r="E223" s="138" t="str">
        <f t="shared" si="17"/>
        <v/>
      </c>
      <c r="F223" s="138" t="str">
        <f t="shared" si="17"/>
        <v/>
      </c>
      <c r="G223" s="138" t="str">
        <f t="shared" si="17"/>
        <v/>
      </c>
      <c r="AF223" s="43"/>
      <c r="AG223" s="44"/>
    </row>
    <row r="224" spans="1:72" x14ac:dyDescent="0.25">
      <c r="A224" s="34">
        <v>14</v>
      </c>
      <c r="B224" s="163" t="s">
        <v>47</v>
      </c>
      <c r="C224" s="136" t="str">
        <f>IF(E$211="","",HLOOKUP(C$211,$B$3:$AG$205,$A224,0))</f>
        <v/>
      </c>
      <c r="D224" s="137" t="str">
        <f>IF(E$211="","",HLOOKUP(D$211,$B$3:$AG$205,$A224,0))</f>
        <v/>
      </c>
      <c r="E224" s="138" t="str">
        <f t="shared" si="17"/>
        <v/>
      </c>
      <c r="F224" s="138" t="str">
        <f t="shared" si="17"/>
        <v/>
      </c>
      <c r="G224" s="138" t="str">
        <f t="shared" si="17"/>
        <v/>
      </c>
      <c r="AF224" s="43"/>
      <c r="AG224" s="44"/>
      <c r="BS224" s="106" t="s">
        <v>0</v>
      </c>
      <c r="BT224" s="107" t="s">
        <v>20</v>
      </c>
    </row>
    <row r="225" spans="1:72" x14ac:dyDescent="0.25">
      <c r="A225" s="34">
        <v>15</v>
      </c>
      <c r="B225" s="163" t="s">
        <v>48</v>
      </c>
      <c r="C225" s="136" t="str">
        <f>IF(E$211="","",HLOOKUP(C$211,$B$3:$AG$205,$A225,0))</f>
        <v/>
      </c>
      <c r="D225" s="137" t="str">
        <f>IF(E$211="","",HLOOKUP(D$211,$B$3:$AG$205,$A225,0))</f>
        <v/>
      </c>
      <c r="E225" s="138" t="str">
        <f t="shared" si="17"/>
        <v/>
      </c>
      <c r="F225" s="138" t="str">
        <f t="shared" si="17"/>
        <v/>
      </c>
      <c r="G225" s="138" t="str">
        <f t="shared" si="17"/>
        <v/>
      </c>
      <c r="AF225" s="43"/>
      <c r="AG225" s="44"/>
      <c r="BS225" s="108" t="s">
        <v>1</v>
      </c>
      <c r="BT225" s="109" t="s">
        <v>20</v>
      </c>
    </row>
    <row r="226" spans="1:72" ht="15.75" thickBot="1" x14ac:dyDescent="0.3">
      <c r="A226" s="34">
        <v>16</v>
      </c>
      <c r="B226" s="164"/>
      <c r="C226" s="142"/>
      <c r="D226" s="142"/>
      <c r="E226" s="142"/>
      <c r="F226" s="142"/>
      <c r="G226" s="142"/>
      <c r="AF226" s="43"/>
      <c r="AG226" s="44"/>
      <c r="BS226" s="108" t="s">
        <v>2</v>
      </c>
      <c r="BT226" s="109" t="s">
        <v>20</v>
      </c>
    </row>
    <row r="227" spans="1:72" ht="15.75" thickBot="1" x14ac:dyDescent="0.3">
      <c r="A227" s="34">
        <v>17</v>
      </c>
      <c r="B227" s="165" t="s">
        <v>49</v>
      </c>
      <c r="C227" s="142"/>
      <c r="D227" s="142"/>
      <c r="E227" s="142"/>
      <c r="F227" s="142"/>
      <c r="G227" s="142"/>
      <c r="U227" s="110" t="str">
        <f>+CONCATENATE("EVOLUZIONE TASSO DI DISOCCUPAZIONE FEMMINILE - ",D217)</f>
        <v xml:space="preserve">EVOLUZIONE TASSO DI DISOCCUPAZIONE FEMMINILE - </v>
      </c>
      <c r="AF227" s="43"/>
      <c r="AG227" s="44"/>
      <c r="BS227" s="111" t="s">
        <v>3</v>
      </c>
      <c r="BT227" s="112" t="s">
        <v>20</v>
      </c>
    </row>
    <row r="228" spans="1:72" x14ac:dyDescent="0.25">
      <c r="A228" s="34">
        <v>18</v>
      </c>
      <c r="B228" s="160" t="s">
        <v>113</v>
      </c>
      <c r="C228" s="136" t="str">
        <f t="shared" ref="C228:C234" si="18">IF(E$211="","",HLOOKUP(C$211,$B$3:$AG$205,$A228,0))</f>
        <v/>
      </c>
      <c r="D228" s="137" t="str">
        <f t="shared" ref="D228:D234" si="19">IF(E$211="","",HLOOKUP(D$211,$B$3:$AG$205,$A228,0))</f>
        <v/>
      </c>
      <c r="E228" s="138" t="str">
        <f t="shared" ref="E228:G234" si="20">IF(E$211="","",HLOOKUP(E$211,$B$3:$AG$205,$A228,0))</f>
        <v/>
      </c>
      <c r="F228" s="138" t="str">
        <f t="shared" si="20"/>
        <v/>
      </c>
      <c r="G228" s="138" t="str">
        <f t="shared" si="20"/>
        <v/>
      </c>
      <c r="AF228" s="43"/>
      <c r="AG228" s="44"/>
      <c r="BS228" s="106" t="s">
        <v>4</v>
      </c>
      <c r="BT228" s="107" t="s">
        <v>21</v>
      </c>
    </row>
    <row r="229" spans="1:72" x14ac:dyDescent="0.25">
      <c r="A229" s="34">
        <v>19</v>
      </c>
      <c r="B229" s="160" t="s">
        <v>104</v>
      </c>
      <c r="C229" s="136" t="str">
        <f t="shared" si="18"/>
        <v/>
      </c>
      <c r="D229" s="137" t="str">
        <f t="shared" si="19"/>
        <v/>
      </c>
      <c r="E229" s="138" t="str">
        <f t="shared" si="20"/>
        <v/>
      </c>
      <c r="F229" s="138" t="str">
        <f t="shared" si="20"/>
        <v/>
      </c>
      <c r="G229" s="138" t="str">
        <f t="shared" si="20"/>
        <v/>
      </c>
      <c r="I229" s="101"/>
      <c r="J229" s="101"/>
      <c r="N229" s="101"/>
      <c r="O229" s="101"/>
      <c r="R229" s="101"/>
      <c r="S229" s="101"/>
      <c r="AF229" s="43"/>
      <c r="AG229" s="44"/>
      <c r="BS229" s="108" t="s">
        <v>5</v>
      </c>
      <c r="BT229" s="109" t="s">
        <v>21</v>
      </c>
    </row>
    <row r="230" spans="1:72" x14ac:dyDescent="0.25">
      <c r="A230" s="34">
        <v>20</v>
      </c>
      <c r="B230" s="160" t="s">
        <v>103</v>
      </c>
      <c r="C230" s="136" t="str">
        <f t="shared" si="18"/>
        <v/>
      </c>
      <c r="D230" s="137" t="str">
        <f t="shared" si="19"/>
        <v/>
      </c>
      <c r="E230" s="138" t="str">
        <f t="shared" si="20"/>
        <v/>
      </c>
      <c r="F230" s="138" t="str">
        <f t="shared" si="20"/>
        <v/>
      </c>
      <c r="G230" s="138" t="str">
        <f t="shared" si="20"/>
        <v/>
      </c>
      <c r="I230" s="34" t="str">
        <f>+CONCATENATE("TASSO DI DISOCCUPAZIONE FEMMINILE - ",D222," (totale e giovanile)")</f>
        <v>TASSO DI DISOCCUPAZIONE FEMMINILE -  (totale e giovanile)</v>
      </c>
      <c r="J230" s="97">
        <f>+E211</f>
        <v>0</v>
      </c>
      <c r="K230" s="97" t="str">
        <f t="shared" ref="K230:L230" si="21">+F211</f>
        <v/>
      </c>
      <c r="L230" s="97" t="str">
        <f t="shared" si="21"/>
        <v/>
      </c>
      <c r="P230" s="34" t="str">
        <f>+CONCATENATE("INCIDENZA DELLA DISOCCUPAZIONE FEMMINILE DI LUNGA DURATA - ",D224)</f>
        <v xml:space="preserve">INCIDENZA DELLA DISOCCUPAZIONE FEMMINILE DI LUNGA DURATA - </v>
      </c>
      <c r="Q230" s="97">
        <f>+E211</f>
        <v>0</v>
      </c>
      <c r="R230" s="97" t="str">
        <f t="shared" ref="R230:S230" si="22">+F211</f>
        <v/>
      </c>
      <c r="S230" s="97" t="str">
        <f t="shared" si="22"/>
        <v/>
      </c>
      <c r="AF230" s="43"/>
      <c r="AG230" s="44"/>
      <c r="BS230" s="108" t="s">
        <v>6</v>
      </c>
      <c r="BT230" s="109" t="s">
        <v>21</v>
      </c>
    </row>
    <row r="231" spans="1:72" x14ac:dyDescent="0.25">
      <c r="A231" s="34">
        <v>21</v>
      </c>
      <c r="B231" s="160" t="s">
        <v>102</v>
      </c>
      <c r="C231" s="136" t="str">
        <f t="shared" si="18"/>
        <v/>
      </c>
      <c r="D231" s="137" t="str">
        <f t="shared" si="19"/>
        <v/>
      </c>
      <c r="E231" s="138" t="str">
        <f t="shared" si="20"/>
        <v/>
      </c>
      <c r="F231" s="138" t="str">
        <f t="shared" si="20"/>
        <v/>
      </c>
      <c r="G231" s="138" t="str">
        <f t="shared" si="20"/>
        <v/>
      </c>
      <c r="I231" s="34" t="s">
        <v>107</v>
      </c>
      <c r="J231" s="101" t="e">
        <f>+E222/100</f>
        <v>#VALUE!</v>
      </c>
      <c r="K231" s="101" t="e">
        <f t="shared" ref="K231:L231" si="23">+F222/100</f>
        <v>#VALUE!</v>
      </c>
      <c r="L231" s="101" t="e">
        <f t="shared" si="23"/>
        <v>#VALUE!</v>
      </c>
      <c r="P231" s="34" t="s">
        <v>47</v>
      </c>
      <c r="Q231" s="101" t="e">
        <f>+E224/100</f>
        <v>#VALUE!</v>
      </c>
      <c r="R231" s="101" t="e">
        <f t="shared" ref="R231:S231" si="24">+F224/100</f>
        <v>#VALUE!</v>
      </c>
      <c r="S231" s="101" t="e">
        <f t="shared" si="24"/>
        <v>#VALUE!</v>
      </c>
      <c r="AF231" s="43"/>
      <c r="AG231" s="44"/>
      <c r="BS231" s="111" t="s">
        <v>7</v>
      </c>
      <c r="BT231" s="112" t="s">
        <v>21</v>
      </c>
    </row>
    <row r="232" spans="1:72" x14ac:dyDescent="0.25">
      <c r="A232" s="34">
        <v>22</v>
      </c>
      <c r="B232" s="160" t="s">
        <v>101</v>
      </c>
      <c r="C232" s="136" t="str">
        <f t="shared" si="18"/>
        <v/>
      </c>
      <c r="D232" s="137" t="str">
        <f t="shared" si="19"/>
        <v/>
      </c>
      <c r="E232" s="138" t="str">
        <f t="shared" si="20"/>
        <v/>
      </c>
      <c r="F232" s="138" t="str">
        <f t="shared" si="20"/>
        <v/>
      </c>
      <c r="G232" s="138" t="str">
        <f t="shared" si="20"/>
        <v/>
      </c>
      <c r="I232" s="34" t="s">
        <v>108</v>
      </c>
      <c r="J232" s="101" t="e">
        <f>+E223/100</f>
        <v>#VALUE!</v>
      </c>
      <c r="K232" s="101" t="e">
        <f t="shared" ref="K232:L232" si="25">+F223/100</f>
        <v>#VALUE!</v>
      </c>
      <c r="L232" s="101" t="e">
        <f t="shared" si="25"/>
        <v>#VALUE!</v>
      </c>
      <c r="P232" s="34" t="s">
        <v>109</v>
      </c>
      <c r="Q232" s="101" t="e">
        <f>1-Q231</f>
        <v>#VALUE!</v>
      </c>
      <c r="R232" s="101" t="e">
        <f t="shared" ref="R232:S232" si="26">1-R231</f>
        <v>#VALUE!</v>
      </c>
      <c r="S232" s="101" t="e">
        <f t="shared" si="26"/>
        <v>#VALUE!</v>
      </c>
      <c r="AF232" s="43"/>
      <c r="AG232" s="44"/>
      <c r="BS232" s="106" t="s">
        <v>8</v>
      </c>
      <c r="BT232" s="107" t="s">
        <v>22</v>
      </c>
    </row>
    <row r="233" spans="1:72" x14ac:dyDescent="0.25">
      <c r="A233" s="34">
        <v>23</v>
      </c>
      <c r="B233" s="160" t="s">
        <v>100</v>
      </c>
      <c r="C233" s="136" t="str">
        <f t="shared" si="18"/>
        <v/>
      </c>
      <c r="D233" s="137" t="str">
        <f t="shared" si="19"/>
        <v/>
      </c>
      <c r="E233" s="138" t="str">
        <f t="shared" si="20"/>
        <v/>
      </c>
      <c r="F233" s="138" t="str">
        <f t="shared" si="20"/>
        <v/>
      </c>
      <c r="G233" s="138" t="str">
        <f t="shared" si="20"/>
        <v/>
      </c>
      <c r="AF233" s="43"/>
      <c r="AG233" s="44"/>
      <c r="BS233" s="108" t="s">
        <v>9</v>
      </c>
      <c r="BT233" s="109" t="s">
        <v>22</v>
      </c>
    </row>
    <row r="234" spans="1:72" x14ac:dyDescent="0.25">
      <c r="A234" s="34">
        <v>24</v>
      </c>
      <c r="B234" s="160" t="s">
        <v>99</v>
      </c>
      <c r="C234" s="136" t="str">
        <f t="shared" si="18"/>
        <v/>
      </c>
      <c r="D234" s="137" t="str">
        <f t="shared" si="19"/>
        <v/>
      </c>
      <c r="E234" s="138" t="str">
        <f t="shared" si="20"/>
        <v/>
      </c>
      <c r="F234" s="138" t="str">
        <f t="shared" si="20"/>
        <v/>
      </c>
      <c r="G234" s="138" t="str">
        <f t="shared" si="20"/>
        <v/>
      </c>
      <c r="AF234" s="43"/>
      <c r="AG234" s="44"/>
      <c r="BS234" s="108" t="s">
        <v>10</v>
      </c>
      <c r="BT234" s="109" t="s">
        <v>22</v>
      </c>
    </row>
    <row r="235" spans="1:72" ht="15.75" thickBot="1" x14ac:dyDescent="0.3">
      <c r="A235" s="34">
        <v>25</v>
      </c>
      <c r="B235" s="164"/>
      <c r="C235" s="142"/>
      <c r="D235" s="142"/>
      <c r="E235" s="142"/>
      <c r="F235" s="142"/>
      <c r="G235" s="142"/>
      <c r="AF235" s="43"/>
      <c r="AG235" s="44"/>
      <c r="BS235" s="111" t="s">
        <v>11</v>
      </c>
      <c r="BT235" s="112" t="s">
        <v>22</v>
      </c>
    </row>
    <row r="236" spans="1:72" ht="15.75" thickBot="1" x14ac:dyDescent="0.3">
      <c r="A236" s="34">
        <v>26</v>
      </c>
      <c r="B236" s="165" t="s">
        <v>58</v>
      </c>
      <c r="C236" s="142"/>
      <c r="D236" s="142"/>
      <c r="E236" s="142"/>
      <c r="F236" s="142"/>
      <c r="G236" s="142"/>
      <c r="AF236" s="43"/>
      <c r="AG236" s="44"/>
      <c r="BS236" s="106" t="s">
        <v>12</v>
      </c>
      <c r="BT236" s="107" t="s">
        <v>23</v>
      </c>
    </row>
    <row r="237" spans="1:72" x14ac:dyDescent="0.25">
      <c r="A237" s="34">
        <v>27</v>
      </c>
      <c r="B237" s="166" t="s">
        <v>59</v>
      </c>
      <c r="C237" s="136" t="str">
        <f>IF(E$211="","",HLOOKUP(C$211,$B$3:$AG$205,$A237,0))</f>
        <v/>
      </c>
      <c r="D237" s="137" t="str">
        <f>IF(E$211="","",HLOOKUP(D$211,$B$3:$AG$205,$A237,0))</f>
        <v/>
      </c>
      <c r="E237" s="138" t="str">
        <f t="shared" ref="E237:G239" si="27">IF(E$211="","",HLOOKUP(E$211,$B$3:$AG$205,$A237,0))</f>
        <v/>
      </c>
      <c r="F237" s="138" t="str">
        <f t="shared" si="27"/>
        <v/>
      </c>
      <c r="G237" s="138" t="str">
        <f t="shared" si="27"/>
        <v/>
      </c>
      <c r="AF237" s="43"/>
      <c r="AG237" s="44"/>
      <c r="BS237" s="108" t="s">
        <v>13</v>
      </c>
      <c r="BT237" s="109" t="s">
        <v>23</v>
      </c>
    </row>
    <row r="238" spans="1:72" x14ac:dyDescent="0.25">
      <c r="A238" s="34">
        <v>28</v>
      </c>
      <c r="B238" s="166" t="s">
        <v>105</v>
      </c>
      <c r="C238" s="136" t="str">
        <f>IF(E$211="","",HLOOKUP(C$211,$B$3:$AG$205,$A238,0))</f>
        <v/>
      </c>
      <c r="D238" s="137" t="str">
        <f>IF(E$211="","",HLOOKUP(D$211,$B$3:$AG$205,$A238,0))</f>
        <v/>
      </c>
      <c r="E238" s="138" t="str">
        <f t="shared" si="27"/>
        <v/>
      </c>
      <c r="F238" s="138" t="str">
        <f t="shared" si="27"/>
        <v/>
      </c>
      <c r="G238" s="138" t="str">
        <f t="shared" si="27"/>
        <v/>
      </c>
      <c r="AF238" s="43"/>
      <c r="AG238" s="44"/>
      <c r="BS238" s="108" t="s">
        <v>14</v>
      </c>
      <c r="BT238" s="109" t="s">
        <v>23</v>
      </c>
    </row>
    <row r="239" spans="1:72" x14ac:dyDescent="0.25">
      <c r="A239" s="34">
        <v>29</v>
      </c>
      <c r="B239" s="162" t="s">
        <v>60</v>
      </c>
      <c r="C239" s="136" t="str">
        <f>IF(E$211="","",HLOOKUP(C$211,$B$3:$AG$205,$A239,0))</f>
        <v/>
      </c>
      <c r="D239" s="137" t="str">
        <f>IF(E$211="","",HLOOKUP(D$211,$B$3:$AG$205,$A239,0))</f>
        <v/>
      </c>
      <c r="E239" s="138" t="str">
        <f t="shared" si="27"/>
        <v/>
      </c>
      <c r="F239" s="138" t="str">
        <f t="shared" si="27"/>
        <v/>
      </c>
      <c r="G239" s="138" t="str">
        <f t="shared" si="27"/>
        <v/>
      </c>
      <c r="AF239" s="43"/>
      <c r="AG239" s="44"/>
      <c r="BS239" s="108" t="s">
        <v>15</v>
      </c>
      <c r="BT239" s="109" t="s">
        <v>23</v>
      </c>
    </row>
    <row r="240" spans="1:72" ht="15.75" thickBot="1" x14ac:dyDescent="0.3">
      <c r="A240" s="34">
        <v>30</v>
      </c>
      <c r="B240" s="164"/>
      <c r="C240" s="142"/>
      <c r="D240" s="142"/>
      <c r="E240" s="142"/>
      <c r="F240" s="142"/>
      <c r="G240" s="142"/>
      <c r="AF240" s="43"/>
      <c r="AG240" s="44"/>
      <c r="BS240" s="108" t="s">
        <v>16</v>
      </c>
      <c r="BT240" s="109" t="s">
        <v>23</v>
      </c>
    </row>
    <row r="241" spans="1:72" ht="15.75" thickBot="1" x14ac:dyDescent="0.3">
      <c r="A241" s="34">
        <v>31</v>
      </c>
      <c r="B241" s="165" t="s">
        <v>61</v>
      </c>
      <c r="C241" s="142"/>
      <c r="D241" s="142"/>
      <c r="E241" s="142"/>
      <c r="F241" s="142"/>
      <c r="G241" s="142"/>
      <c r="AF241" s="43"/>
      <c r="AG241" s="44"/>
      <c r="BS241" s="111" t="s">
        <v>17</v>
      </c>
      <c r="BT241" s="112" t="s">
        <v>23</v>
      </c>
    </row>
    <row r="242" spans="1:72" x14ac:dyDescent="0.25">
      <c r="A242" s="34">
        <v>32</v>
      </c>
      <c r="B242" s="163" t="s">
        <v>62</v>
      </c>
      <c r="C242" s="136" t="str">
        <f t="shared" ref="C242" si="28">IF(E$211="","",HLOOKUP(C$211,$B$3:$AG$205,$A242,0))</f>
        <v/>
      </c>
      <c r="D242" s="137" t="str">
        <f t="shared" ref="D242" si="29">IF(E$211="","",HLOOKUP(D$211,$B$3:$AG$205,$A242,0))</f>
        <v/>
      </c>
      <c r="E242" s="138" t="str">
        <f t="shared" ref="E242:G242" si="30">IF(E$211="","",HLOOKUP(E$211,$B$3:$AG$205,$A242,0))</f>
        <v/>
      </c>
      <c r="F242" s="138" t="str">
        <f t="shared" si="30"/>
        <v/>
      </c>
      <c r="G242" s="138" t="str">
        <f t="shared" si="30"/>
        <v/>
      </c>
      <c r="I242" s="110"/>
      <c r="J242" s="110"/>
      <c r="K242" s="110"/>
      <c r="L242" s="110"/>
      <c r="M242" s="110"/>
      <c r="N242" s="110"/>
      <c r="O242" s="110"/>
      <c r="P242" s="110"/>
      <c r="Q242" s="110"/>
      <c r="R242" s="110"/>
      <c r="S242" s="110"/>
      <c r="T242" s="110"/>
      <c r="U242" s="110"/>
      <c r="V242" s="110"/>
      <c r="W242" s="110"/>
      <c r="AF242" s="43"/>
      <c r="AG242" s="44"/>
      <c r="BS242" s="106" t="s">
        <v>18</v>
      </c>
      <c r="BT242" s="107" t="s">
        <v>24</v>
      </c>
    </row>
    <row r="243" spans="1:72" ht="15.75" thickBot="1" x14ac:dyDescent="0.3">
      <c r="A243" s="34">
        <v>33</v>
      </c>
      <c r="B243" s="164"/>
      <c r="C243" s="142"/>
      <c r="D243" s="142"/>
      <c r="E243" s="142"/>
      <c r="F243" s="142"/>
      <c r="G243" s="142"/>
      <c r="I243" s="110"/>
      <c r="J243" s="110"/>
      <c r="K243" s="110"/>
      <c r="L243" s="110"/>
      <c r="M243" s="110"/>
      <c r="N243" s="110"/>
      <c r="O243" s="110"/>
      <c r="P243" s="110"/>
      <c r="Q243" s="110"/>
      <c r="R243" s="110"/>
      <c r="S243" s="110"/>
      <c r="T243" s="110"/>
      <c r="U243" s="110"/>
      <c r="V243" s="110"/>
      <c r="W243" s="110"/>
      <c r="AF243" s="43"/>
      <c r="AG243" s="44"/>
      <c r="BS243" s="111" t="s">
        <v>19</v>
      </c>
      <c r="BT243" s="112" t="s">
        <v>24</v>
      </c>
    </row>
    <row r="244" spans="1:72" ht="15.75" thickBot="1" x14ac:dyDescent="0.3">
      <c r="A244" s="34">
        <v>34</v>
      </c>
      <c r="B244" s="165" t="s">
        <v>164</v>
      </c>
      <c r="C244" s="142"/>
      <c r="D244" s="142"/>
      <c r="E244" s="142"/>
      <c r="F244" s="142"/>
      <c r="G244" s="142"/>
      <c r="I244" s="110"/>
      <c r="J244" s="113"/>
      <c r="K244" s="110"/>
      <c r="L244" s="114"/>
      <c r="M244" s="110"/>
      <c r="N244" s="110"/>
      <c r="O244" s="110"/>
      <c r="P244" s="110"/>
      <c r="Q244" s="110"/>
      <c r="R244" s="110"/>
      <c r="S244" s="110"/>
      <c r="T244" s="110"/>
      <c r="U244" s="110"/>
      <c r="V244" s="110"/>
      <c r="W244" s="110"/>
      <c r="AF244" s="43"/>
      <c r="AG244" s="44"/>
      <c r="BS244" s="115" t="s">
        <v>20</v>
      </c>
    </row>
    <row r="245" spans="1:72" x14ac:dyDescent="0.25">
      <c r="A245" s="34">
        <v>35</v>
      </c>
      <c r="B245" s="174" t="s">
        <v>169</v>
      </c>
      <c r="C245" s="143" t="str">
        <f t="shared" ref="C245:C257" si="31">IF(E$211="","",HLOOKUP(C$211,$B$3:$AG$205,$A245,0))</f>
        <v/>
      </c>
      <c r="D245" s="144" t="str">
        <f t="shared" ref="D245:D257" si="32">IF(E$211="","",HLOOKUP(D$211,$B$3:$AG$205,$A245,0))</f>
        <v/>
      </c>
      <c r="E245" s="145" t="str">
        <f t="shared" ref="E245:G257" si="33">IF(E$211="","",HLOOKUP(E$211,$B$3:$AG$205,$A245,0))</f>
        <v/>
      </c>
      <c r="F245" s="145" t="str">
        <f t="shared" si="33"/>
        <v/>
      </c>
      <c r="G245" s="145" t="str">
        <f t="shared" si="33"/>
        <v/>
      </c>
      <c r="I245" s="110" t="str">
        <f>+CONCATENATE("OCCUPAZIONE FEMMINILE PER SETTORE - ",E211," ",D228)</f>
        <v xml:space="preserve">OCCUPAZIONE FEMMINILE PER SETTORE -  </v>
      </c>
      <c r="J245" s="116" t="s">
        <v>114</v>
      </c>
      <c r="K245" s="117" t="s">
        <v>115</v>
      </c>
      <c r="L245" s="117" t="s">
        <v>116</v>
      </c>
      <c r="M245" s="117" t="s">
        <v>117</v>
      </c>
      <c r="N245" s="117" t="s">
        <v>118</v>
      </c>
      <c r="O245" s="117"/>
      <c r="P245" s="117"/>
      <c r="Q245" s="110"/>
      <c r="R245" s="110"/>
      <c r="S245" s="110"/>
      <c r="T245" s="110"/>
      <c r="U245" s="110"/>
      <c r="V245" s="110"/>
      <c r="W245" s="110"/>
      <c r="AF245" s="43"/>
      <c r="AG245" s="44"/>
      <c r="BS245" s="115" t="s">
        <v>21</v>
      </c>
    </row>
    <row r="246" spans="1:72" ht="25.5" x14ac:dyDescent="0.25">
      <c r="A246" s="34">
        <v>36</v>
      </c>
      <c r="B246" s="162" t="s">
        <v>121</v>
      </c>
      <c r="C246" s="136" t="str">
        <f t="shared" si="31"/>
        <v/>
      </c>
      <c r="D246" s="137" t="str">
        <f t="shared" si="32"/>
        <v/>
      </c>
      <c r="E246" s="138" t="str">
        <f t="shared" si="33"/>
        <v/>
      </c>
      <c r="F246" s="138" t="str">
        <f t="shared" si="33"/>
        <v/>
      </c>
      <c r="G246" s="138" t="str">
        <f t="shared" si="33"/>
        <v/>
      </c>
      <c r="I246" s="118">
        <f>+E211</f>
        <v>0</v>
      </c>
      <c r="J246" s="119" t="e">
        <f>+E228/$P246</f>
        <v>#VALUE!</v>
      </c>
      <c r="K246" s="119" t="e">
        <f>+E230/$P246</f>
        <v>#VALUE!</v>
      </c>
      <c r="L246" s="119" t="e">
        <f>E231/$P246</f>
        <v>#VALUE!</v>
      </c>
      <c r="M246" s="119" t="e">
        <f>E233/$P246</f>
        <v>#VALUE!</v>
      </c>
      <c r="N246" s="119" t="e">
        <f>E234/$P246</f>
        <v>#VALUE!</v>
      </c>
      <c r="O246" s="120" t="e">
        <f>SUM(J246:N246)</f>
        <v>#VALUE!</v>
      </c>
      <c r="P246" s="121">
        <f>+SUM(E228,E229,E232)</f>
        <v>0</v>
      </c>
      <c r="Q246" s="110"/>
      <c r="R246" s="110"/>
      <c r="S246" s="110"/>
      <c r="T246" s="110"/>
      <c r="U246" s="110"/>
      <c r="V246" s="110"/>
      <c r="W246" s="110"/>
      <c r="AF246" s="43"/>
      <c r="AG246" s="44"/>
      <c r="BS246" s="115" t="s">
        <v>22</v>
      </c>
    </row>
    <row r="247" spans="1:72" x14ac:dyDescent="0.25">
      <c r="A247" s="34">
        <v>37</v>
      </c>
      <c r="B247" s="162" t="s">
        <v>66</v>
      </c>
      <c r="C247" s="136" t="str">
        <f t="shared" si="31"/>
        <v/>
      </c>
      <c r="D247" s="137" t="str">
        <f t="shared" si="32"/>
        <v/>
      </c>
      <c r="E247" s="138" t="str">
        <f t="shared" si="33"/>
        <v/>
      </c>
      <c r="F247" s="138" t="str">
        <f t="shared" si="33"/>
        <v/>
      </c>
      <c r="G247" s="138" t="str">
        <f t="shared" si="33"/>
        <v/>
      </c>
      <c r="I247" s="118">
        <f>+E211</f>
        <v>0</v>
      </c>
      <c r="J247" s="119" t="e">
        <f>+J246</f>
        <v>#VALUE!</v>
      </c>
      <c r="K247" s="119" t="e">
        <f>+K246+L246</f>
        <v>#VALUE!</v>
      </c>
      <c r="L247" s="110"/>
      <c r="M247" s="119" t="e">
        <f>+M246+N246</f>
        <v>#VALUE!</v>
      </c>
      <c r="N247" s="117"/>
      <c r="O247" s="120" t="e">
        <f>SUM(J247:N247)</f>
        <v>#VALUE!</v>
      </c>
      <c r="P247" s="117"/>
      <c r="Q247" s="110"/>
      <c r="R247" s="110"/>
      <c r="S247" s="110"/>
      <c r="T247" s="110"/>
      <c r="U247" s="110"/>
      <c r="V247" s="110"/>
      <c r="W247" s="110"/>
      <c r="AF247" s="43"/>
      <c r="AG247" s="44"/>
      <c r="BS247" s="115" t="s">
        <v>23</v>
      </c>
    </row>
    <row r="248" spans="1:72" x14ac:dyDescent="0.25">
      <c r="A248" s="34">
        <v>38</v>
      </c>
      <c r="B248" s="162" t="s">
        <v>67</v>
      </c>
      <c r="C248" s="136" t="str">
        <f t="shared" si="31"/>
        <v/>
      </c>
      <c r="D248" s="137" t="str">
        <f t="shared" si="32"/>
        <v/>
      </c>
      <c r="E248" s="138" t="str">
        <f t="shared" si="33"/>
        <v/>
      </c>
      <c r="F248" s="138" t="str">
        <f t="shared" si="33"/>
        <v/>
      </c>
      <c r="G248" s="138" t="str">
        <f t="shared" si="33"/>
        <v/>
      </c>
      <c r="I248" s="110"/>
      <c r="J248" s="113"/>
      <c r="K248" s="110"/>
      <c r="L248" s="110"/>
      <c r="M248" s="110"/>
      <c r="N248" s="110"/>
      <c r="O248" s="110"/>
      <c r="P248" s="110"/>
      <c r="Q248" s="110"/>
      <c r="R248" s="110"/>
      <c r="S248" s="110"/>
      <c r="T248" s="110"/>
      <c r="U248" s="110"/>
      <c r="V248" s="110"/>
      <c r="W248" s="110"/>
      <c r="AF248" s="43"/>
      <c r="AG248" s="44"/>
      <c r="BS248" s="115" t="s">
        <v>24</v>
      </c>
    </row>
    <row r="249" spans="1:72" x14ac:dyDescent="0.25">
      <c r="A249" s="34">
        <v>39</v>
      </c>
      <c r="B249" s="162" t="s">
        <v>68</v>
      </c>
      <c r="C249" s="136" t="str">
        <f t="shared" si="31"/>
        <v/>
      </c>
      <c r="D249" s="137" t="str">
        <f t="shared" si="32"/>
        <v/>
      </c>
      <c r="E249" s="138" t="str">
        <f t="shared" si="33"/>
        <v/>
      </c>
      <c r="F249" s="138" t="str">
        <f t="shared" si="33"/>
        <v/>
      </c>
      <c r="G249" s="138" t="str">
        <f t="shared" si="33"/>
        <v/>
      </c>
      <c r="I249" s="110" t="str">
        <f>+CONCATENATE("OCCUPAZIONE FEMMINILE PER SETTORE - ",D228," ",F211)</f>
        <v xml:space="preserve">OCCUPAZIONE FEMMINILE PER SETTORE -  </v>
      </c>
      <c r="J249" s="116" t="s">
        <v>114</v>
      </c>
      <c r="K249" s="117" t="s">
        <v>115</v>
      </c>
      <c r="L249" s="117" t="s">
        <v>116</v>
      </c>
      <c r="M249" s="117" t="s">
        <v>117</v>
      </c>
      <c r="N249" s="117" t="s">
        <v>118</v>
      </c>
      <c r="O249" s="117"/>
      <c r="P249" s="117"/>
      <c r="Q249" s="110"/>
      <c r="R249" s="110"/>
      <c r="S249" s="110"/>
      <c r="T249" s="110"/>
      <c r="U249" s="110"/>
      <c r="V249" s="110"/>
      <c r="W249" s="110"/>
      <c r="AF249" s="43"/>
      <c r="AG249" s="44"/>
      <c r="BS249" s="122" t="s">
        <v>25</v>
      </c>
    </row>
    <row r="250" spans="1:72" x14ac:dyDescent="0.25">
      <c r="A250" s="34">
        <v>40</v>
      </c>
      <c r="B250" s="162" t="s">
        <v>69</v>
      </c>
      <c r="C250" s="136" t="str">
        <f t="shared" si="31"/>
        <v/>
      </c>
      <c r="D250" s="137" t="str">
        <f t="shared" si="32"/>
        <v/>
      </c>
      <c r="E250" s="138" t="str">
        <f t="shared" si="33"/>
        <v/>
      </c>
      <c r="F250" s="138" t="str">
        <f t="shared" si="33"/>
        <v/>
      </c>
      <c r="G250" s="138" t="str">
        <f t="shared" si="33"/>
        <v/>
      </c>
      <c r="I250" s="118" t="str">
        <f>+F211</f>
        <v/>
      </c>
      <c r="J250" s="119" t="e">
        <f>F228/$P250</f>
        <v>#VALUE!</v>
      </c>
      <c r="K250" s="119" t="e">
        <f>F230/$P250</f>
        <v>#VALUE!</v>
      </c>
      <c r="L250" s="119" t="e">
        <f>F231/$P250</f>
        <v>#VALUE!</v>
      </c>
      <c r="M250" s="119" t="e">
        <f>F233/$P250</f>
        <v>#VALUE!</v>
      </c>
      <c r="N250" s="119" t="e">
        <f>F234/$P250</f>
        <v>#VALUE!</v>
      </c>
      <c r="O250" s="120" t="e">
        <f>SUM(J250:N250)</f>
        <v>#VALUE!</v>
      </c>
      <c r="P250" s="121">
        <f>+SUM(F228,F230,F231,F233,F234)</f>
        <v>0</v>
      </c>
      <c r="Q250" s="110"/>
      <c r="R250" s="110"/>
      <c r="S250" s="110"/>
      <c r="T250" s="110"/>
      <c r="U250" s="110"/>
      <c r="V250" s="110"/>
      <c r="W250" s="110"/>
      <c r="AF250" s="43"/>
      <c r="AG250" s="44"/>
    </row>
    <row r="251" spans="1:72" x14ac:dyDescent="0.25">
      <c r="A251" s="34">
        <v>41</v>
      </c>
      <c r="B251" s="162" t="s">
        <v>70</v>
      </c>
      <c r="C251" s="136" t="str">
        <f t="shared" si="31"/>
        <v/>
      </c>
      <c r="D251" s="137" t="str">
        <f t="shared" si="32"/>
        <v/>
      </c>
      <c r="E251" s="138" t="str">
        <f t="shared" si="33"/>
        <v/>
      </c>
      <c r="F251" s="138" t="str">
        <f t="shared" si="33"/>
        <v/>
      </c>
      <c r="G251" s="138" t="str">
        <f t="shared" si="33"/>
        <v/>
      </c>
      <c r="I251" s="118" t="str">
        <f>+F211</f>
        <v/>
      </c>
      <c r="J251" s="119" t="e">
        <f>+J250</f>
        <v>#VALUE!</v>
      </c>
      <c r="K251" s="119" t="e">
        <f>+K250+L250</f>
        <v>#VALUE!</v>
      </c>
      <c r="L251" s="110"/>
      <c r="M251" s="119" t="e">
        <f>+M250+N250</f>
        <v>#VALUE!</v>
      </c>
      <c r="N251" s="117"/>
      <c r="O251" s="120" t="e">
        <f>SUM(J251:N251)</f>
        <v>#VALUE!</v>
      </c>
      <c r="P251" s="117"/>
      <c r="Q251" s="117"/>
      <c r="R251" s="117"/>
      <c r="S251" s="117"/>
      <c r="T251" s="117"/>
      <c r="U251" s="117"/>
      <c r="V251" s="117"/>
      <c r="W251" s="117"/>
      <c r="X251" s="123"/>
      <c r="Y251" s="123"/>
      <c r="Z251" s="123"/>
      <c r="AA251" s="123"/>
      <c r="AB251" s="123"/>
      <c r="AC251" s="123"/>
      <c r="AD251" s="123"/>
      <c r="AE251" s="123"/>
      <c r="AF251" s="124"/>
      <c r="AG251" s="125"/>
      <c r="AH251" s="123"/>
      <c r="AI251" s="123"/>
      <c r="AJ251" s="123"/>
    </row>
    <row r="252" spans="1:72" x14ac:dyDescent="0.25">
      <c r="A252" s="34">
        <v>42</v>
      </c>
      <c r="B252" s="162" t="s">
        <v>71</v>
      </c>
      <c r="C252" s="136" t="str">
        <f t="shared" si="31"/>
        <v/>
      </c>
      <c r="D252" s="137" t="str">
        <f t="shared" si="32"/>
        <v/>
      </c>
      <c r="E252" s="138" t="str">
        <f t="shared" si="33"/>
        <v/>
      </c>
      <c r="F252" s="138" t="str">
        <f t="shared" si="33"/>
        <v/>
      </c>
      <c r="G252" s="138" t="str">
        <f t="shared" si="33"/>
        <v/>
      </c>
      <c r="I252" s="110"/>
      <c r="J252" s="118"/>
      <c r="K252" s="117"/>
      <c r="L252" s="117"/>
      <c r="M252" s="117"/>
      <c r="N252" s="117"/>
      <c r="O252" s="117"/>
      <c r="P252" s="117"/>
      <c r="Q252" s="117"/>
      <c r="R252" s="117"/>
      <c r="S252" s="117"/>
      <c r="T252" s="117"/>
      <c r="U252" s="117"/>
      <c r="V252" s="117"/>
      <c r="W252" s="117"/>
      <c r="X252" s="123"/>
      <c r="Y252" s="123"/>
      <c r="Z252" s="123"/>
      <c r="AA252" s="123"/>
      <c r="AB252" s="123"/>
      <c r="AC252" s="123"/>
      <c r="AD252" s="123"/>
      <c r="AE252" s="123"/>
      <c r="AF252" s="124"/>
      <c r="AG252" s="125"/>
      <c r="AH252" s="123"/>
      <c r="AI252" s="123"/>
      <c r="AJ252" s="123"/>
    </row>
    <row r="253" spans="1:72" x14ac:dyDescent="0.25">
      <c r="A253" s="34">
        <v>43</v>
      </c>
      <c r="B253" s="162" t="s">
        <v>72</v>
      </c>
      <c r="C253" s="136" t="str">
        <f t="shared" si="31"/>
        <v/>
      </c>
      <c r="D253" s="137" t="str">
        <f t="shared" si="32"/>
        <v/>
      </c>
      <c r="E253" s="138" t="str">
        <f t="shared" si="33"/>
        <v/>
      </c>
      <c r="F253" s="138" t="str">
        <f t="shared" si="33"/>
        <v/>
      </c>
      <c r="G253" s="138" t="str">
        <f t="shared" si="33"/>
        <v/>
      </c>
      <c r="I253" s="110" t="str">
        <f>+CONCATENATE("OCCUPAZIONE FEMMINILE PER SETTORE - ",D228," ",G211)</f>
        <v xml:space="preserve">OCCUPAZIONE FEMMINILE PER SETTORE -  </v>
      </c>
      <c r="J253" s="116" t="s">
        <v>114</v>
      </c>
      <c r="K253" s="117" t="s">
        <v>115</v>
      </c>
      <c r="L253" s="117" t="s">
        <v>116</v>
      </c>
      <c r="M253" s="117" t="s">
        <v>117</v>
      </c>
      <c r="N253" s="117" t="s">
        <v>118</v>
      </c>
      <c r="O253" s="117"/>
      <c r="P253" s="117"/>
      <c r="Q253" s="117"/>
      <c r="R253" s="117"/>
      <c r="S253" s="117"/>
      <c r="T253" s="117"/>
      <c r="U253" s="117"/>
      <c r="V253" s="117"/>
      <c r="W253" s="117"/>
      <c r="X253" s="123"/>
      <c r="Y253" s="123"/>
      <c r="Z253" s="123"/>
      <c r="AA253" s="123"/>
      <c r="AB253" s="123"/>
      <c r="AC253" s="123"/>
      <c r="AD253" s="123"/>
      <c r="AE253" s="123"/>
      <c r="AF253" s="124"/>
      <c r="AG253" s="125"/>
      <c r="AH253" s="123"/>
      <c r="AI253" s="123"/>
      <c r="AJ253" s="123"/>
    </row>
    <row r="254" spans="1:72" x14ac:dyDescent="0.25">
      <c r="A254" s="34">
        <v>44</v>
      </c>
      <c r="B254" s="162" t="s">
        <v>73</v>
      </c>
      <c r="C254" s="136" t="str">
        <f t="shared" si="31"/>
        <v/>
      </c>
      <c r="D254" s="137" t="str">
        <f t="shared" si="32"/>
        <v/>
      </c>
      <c r="E254" s="138" t="str">
        <f t="shared" si="33"/>
        <v/>
      </c>
      <c r="F254" s="138" t="str">
        <f t="shared" si="33"/>
        <v/>
      </c>
      <c r="G254" s="138" t="str">
        <f t="shared" si="33"/>
        <v/>
      </c>
      <c r="I254" s="118" t="str">
        <f>+G211</f>
        <v/>
      </c>
      <c r="J254" s="119" t="e">
        <f>G228/$P254</f>
        <v>#VALUE!</v>
      </c>
      <c r="K254" s="119" t="e">
        <f>G230/$P254</f>
        <v>#VALUE!</v>
      </c>
      <c r="L254" s="119" t="e">
        <f>G231/$P254</f>
        <v>#VALUE!</v>
      </c>
      <c r="M254" s="119" t="e">
        <f>G233/$P254</f>
        <v>#VALUE!</v>
      </c>
      <c r="N254" s="119" t="e">
        <f>G234/$P254</f>
        <v>#VALUE!</v>
      </c>
      <c r="O254" s="120" t="e">
        <f>SUM(J254:N254)</f>
        <v>#VALUE!</v>
      </c>
      <c r="P254" s="121">
        <f>+SUM(G228,G230,G231,G233,G234)</f>
        <v>0</v>
      </c>
      <c r="Q254" s="117"/>
      <c r="R254" s="117"/>
      <c r="S254" s="117"/>
      <c r="T254" s="117"/>
      <c r="U254" s="117"/>
      <c r="V254" s="117"/>
      <c r="W254" s="117"/>
      <c r="X254" s="123"/>
      <c r="Y254" s="123"/>
      <c r="Z254" s="123"/>
      <c r="AA254" s="123"/>
      <c r="AB254" s="123"/>
      <c r="AC254" s="123"/>
      <c r="AD254" s="123"/>
      <c r="AE254" s="123"/>
      <c r="AF254" s="124"/>
      <c r="AG254" s="125"/>
      <c r="AH254" s="123"/>
      <c r="AI254" s="123"/>
      <c r="AJ254" s="123"/>
    </row>
    <row r="255" spans="1:72" x14ac:dyDescent="0.25">
      <c r="A255" s="34">
        <v>45</v>
      </c>
      <c r="B255" s="162" t="s">
        <v>74</v>
      </c>
      <c r="C255" s="136" t="str">
        <f t="shared" si="31"/>
        <v/>
      </c>
      <c r="D255" s="137" t="str">
        <f t="shared" si="32"/>
        <v/>
      </c>
      <c r="E255" s="138" t="str">
        <f t="shared" si="33"/>
        <v/>
      </c>
      <c r="F255" s="138" t="str">
        <f t="shared" si="33"/>
        <v/>
      </c>
      <c r="G255" s="138" t="str">
        <f t="shared" si="33"/>
        <v/>
      </c>
      <c r="I255" s="118" t="str">
        <f>+I254</f>
        <v/>
      </c>
      <c r="J255" s="119" t="e">
        <f>+J254</f>
        <v>#VALUE!</v>
      </c>
      <c r="K255" s="119" t="e">
        <f>+K254+L254</f>
        <v>#VALUE!</v>
      </c>
      <c r="L255" s="110"/>
      <c r="M255" s="119" t="e">
        <f>+M254+N254</f>
        <v>#VALUE!</v>
      </c>
      <c r="N255" s="117"/>
      <c r="O255" s="120" t="e">
        <f>SUM(J255:N255)</f>
        <v>#VALUE!</v>
      </c>
      <c r="P255" s="117"/>
      <c r="Q255" s="117"/>
      <c r="R255" s="117"/>
      <c r="S255" s="117"/>
      <c r="T255" s="117"/>
      <c r="U255" s="117"/>
      <c r="V255" s="117"/>
      <c r="W255" s="117"/>
      <c r="X255" s="123"/>
      <c r="Y255" s="123"/>
      <c r="Z255" s="123"/>
      <c r="AA255" s="123"/>
      <c r="AB255" s="123"/>
      <c r="AC255" s="123"/>
      <c r="AD255" s="123"/>
      <c r="AE255" s="123"/>
      <c r="AF255" s="124"/>
      <c r="AG255" s="125"/>
      <c r="AH255" s="123"/>
      <c r="AI255" s="123"/>
      <c r="AJ255" s="123"/>
    </row>
    <row r="256" spans="1:72" x14ac:dyDescent="0.25">
      <c r="A256" s="34">
        <v>46</v>
      </c>
      <c r="B256" s="162" t="s">
        <v>75</v>
      </c>
      <c r="C256" s="136" t="str">
        <f t="shared" si="31"/>
        <v/>
      </c>
      <c r="D256" s="137" t="str">
        <f t="shared" si="32"/>
        <v/>
      </c>
      <c r="E256" s="138" t="str">
        <f t="shared" si="33"/>
        <v/>
      </c>
      <c r="F256" s="138" t="str">
        <f t="shared" si="33"/>
        <v/>
      </c>
      <c r="G256" s="138" t="str">
        <f t="shared" si="33"/>
        <v/>
      </c>
      <c r="I256" s="110"/>
      <c r="J256" s="110"/>
      <c r="K256" s="110"/>
      <c r="L256" s="110"/>
      <c r="M256" s="110"/>
      <c r="N256" s="110"/>
      <c r="O256" s="110"/>
      <c r="P256" s="110"/>
      <c r="Q256" s="117"/>
      <c r="R256" s="117"/>
      <c r="S256" s="117"/>
      <c r="T256" s="117"/>
      <c r="U256" s="117"/>
      <c r="V256" s="117"/>
      <c r="W256" s="117"/>
      <c r="X256" s="123"/>
      <c r="Y256" s="123"/>
      <c r="Z256" s="123"/>
      <c r="AA256" s="123"/>
      <c r="AB256" s="123"/>
      <c r="AC256" s="123"/>
      <c r="AD256" s="123"/>
      <c r="AE256" s="123"/>
      <c r="AF256" s="124"/>
      <c r="AG256" s="125"/>
      <c r="AH256" s="123"/>
      <c r="AI256" s="123"/>
      <c r="AJ256" s="123"/>
    </row>
    <row r="257" spans="1:36" x14ac:dyDescent="0.25">
      <c r="A257" s="34">
        <v>47</v>
      </c>
      <c r="B257" s="162" t="s">
        <v>76</v>
      </c>
      <c r="C257" s="136" t="str">
        <f t="shared" si="31"/>
        <v/>
      </c>
      <c r="D257" s="137" t="str">
        <f t="shared" si="32"/>
        <v/>
      </c>
      <c r="E257" s="138" t="str">
        <f t="shared" si="33"/>
        <v/>
      </c>
      <c r="F257" s="138" t="str">
        <f t="shared" si="33"/>
        <v/>
      </c>
      <c r="G257" s="138" t="str">
        <f t="shared" si="33"/>
        <v/>
      </c>
      <c r="I257" s="110"/>
      <c r="J257" s="110"/>
      <c r="K257" s="110"/>
      <c r="L257" s="110"/>
      <c r="M257" s="110"/>
      <c r="N257" s="110"/>
      <c r="O257" s="110"/>
      <c r="P257" s="110"/>
      <c r="Q257" s="117"/>
      <c r="R257" s="117"/>
      <c r="S257" s="117"/>
      <c r="T257" s="117"/>
      <c r="U257" s="117"/>
      <c r="V257" s="117"/>
      <c r="W257" s="117"/>
      <c r="X257" s="123"/>
      <c r="Y257" s="123"/>
      <c r="Z257" s="123"/>
      <c r="AA257" s="123"/>
      <c r="AB257" s="123"/>
      <c r="AC257" s="123"/>
      <c r="AD257" s="123"/>
      <c r="AE257" s="123"/>
      <c r="AF257" s="124"/>
      <c r="AG257" s="125"/>
      <c r="AH257" s="123"/>
      <c r="AI257" s="123"/>
      <c r="AJ257" s="123"/>
    </row>
    <row r="258" spans="1:36" ht="15.75" thickBot="1" x14ac:dyDescent="0.3">
      <c r="A258" s="34">
        <v>48</v>
      </c>
      <c r="B258" s="164"/>
      <c r="C258" s="146"/>
      <c r="D258" s="146"/>
      <c r="E258" s="146"/>
      <c r="F258" s="146"/>
      <c r="G258" s="146"/>
      <c r="I258" s="117"/>
      <c r="J258" s="117"/>
      <c r="K258" s="117"/>
      <c r="L258" s="117"/>
      <c r="M258" s="117"/>
      <c r="N258" s="117"/>
      <c r="O258" s="117"/>
      <c r="P258" s="117"/>
      <c r="Q258" s="117"/>
      <c r="R258" s="117"/>
      <c r="S258" s="117"/>
      <c r="T258" s="117"/>
      <c r="U258" s="117"/>
      <c r="V258" s="117"/>
      <c r="W258" s="117"/>
      <c r="X258" s="117"/>
      <c r="Y258" s="117"/>
      <c r="Z258" s="117"/>
      <c r="AA258" s="123"/>
      <c r="AB258" s="123"/>
      <c r="AC258" s="123"/>
      <c r="AD258" s="123"/>
      <c r="AE258" s="123"/>
      <c r="AF258" s="124"/>
      <c r="AG258" s="125"/>
      <c r="AH258" s="123"/>
      <c r="AI258" s="123"/>
      <c r="AJ258" s="123"/>
    </row>
    <row r="259" spans="1:36" ht="15.75" hidden="1" thickBot="1" x14ac:dyDescent="0.3">
      <c r="A259" s="34">
        <v>49</v>
      </c>
      <c r="B259" s="165" t="s">
        <v>77</v>
      </c>
      <c r="C259" s="146"/>
      <c r="D259" s="146"/>
      <c r="E259" s="146"/>
      <c r="F259" s="146"/>
      <c r="G259" s="146"/>
      <c r="I259" s="117"/>
      <c r="J259" s="117"/>
      <c r="K259" s="117"/>
      <c r="L259" s="117"/>
      <c r="M259" s="117"/>
      <c r="N259" s="117"/>
      <c r="O259" s="117"/>
      <c r="P259" s="117"/>
      <c r="Q259" s="117"/>
      <c r="R259" s="117"/>
      <c r="S259" s="117"/>
      <c r="T259" s="117"/>
      <c r="U259" s="110"/>
      <c r="V259" s="110"/>
      <c r="W259" s="110"/>
      <c r="X259" s="117"/>
      <c r="Y259" s="117"/>
      <c r="Z259" s="117"/>
      <c r="AA259" s="123"/>
      <c r="AB259" s="123"/>
      <c r="AC259" s="123"/>
      <c r="AD259" s="123"/>
      <c r="AE259" s="123"/>
      <c r="AF259" s="124"/>
      <c r="AG259" s="125"/>
      <c r="AH259" s="123"/>
      <c r="AI259" s="123"/>
      <c r="AJ259" s="123"/>
    </row>
    <row r="260" spans="1:36" hidden="1" x14ac:dyDescent="0.25">
      <c r="A260" s="34">
        <v>50</v>
      </c>
      <c r="B260" s="166" t="s">
        <v>78</v>
      </c>
      <c r="C260" s="136" t="str">
        <f>IF(E$211="","",HLOOKUP(C$211,$B$3:$AG$205,$A260,0))</f>
        <v/>
      </c>
      <c r="D260" s="137" t="str">
        <f>IF(E$211="","",HLOOKUP(D$211,$B$3:$AG$205,$A260,0))</f>
        <v/>
      </c>
      <c r="E260" s="147" t="str">
        <f t="shared" ref="E260:G264" si="34">IF(E$211="","",HLOOKUP(E$211,$B$3:$AG$205,$A260,0))</f>
        <v/>
      </c>
      <c r="F260" s="147" t="str">
        <f t="shared" si="34"/>
        <v/>
      </c>
      <c r="G260" s="147" t="str">
        <f t="shared" si="34"/>
        <v/>
      </c>
      <c r="I260" s="117"/>
      <c r="J260" s="117"/>
      <c r="K260" s="117"/>
      <c r="L260" s="117"/>
      <c r="M260" s="117"/>
      <c r="N260" s="117"/>
      <c r="O260" s="117"/>
      <c r="P260" s="117"/>
      <c r="Q260" s="117"/>
      <c r="R260" s="117"/>
      <c r="S260" s="117"/>
      <c r="T260" s="117"/>
      <c r="U260" s="110"/>
      <c r="V260" s="110"/>
      <c r="W260" s="110"/>
      <c r="X260" s="117"/>
      <c r="Y260" s="117"/>
      <c r="Z260" s="117"/>
      <c r="AA260" s="123"/>
      <c r="AB260" s="123"/>
      <c r="AC260" s="123"/>
      <c r="AD260" s="123"/>
      <c r="AE260" s="123"/>
      <c r="AF260" s="124"/>
      <c r="AG260" s="125"/>
      <c r="AH260" s="123"/>
      <c r="AI260" s="123"/>
      <c r="AJ260" s="123"/>
    </row>
    <row r="261" spans="1:36" hidden="1" x14ac:dyDescent="0.25">
      <c r="A261" s="34">
        <v>51</v>
      </c>
      <c r="B261" s="163" t="s">
        <v>80</v>
      </c>
      <c r="C261" s="136" t="str">
        <f>IF(E$211="","",HLOOKUP(C$211,$B$3:$AG$205,$A261,0))</f>
        <v/>
      </c>
      <c r="D261" s="137" t="str">
        <f>IF(E$211="","",HLOOKUP(D$211,$B$3:$AG$205,$A261,0))</f>
        <v/>
      </c>
      <c r="E261" s="147" t="str">
        <f t="shared" si="34"/>
        <v/>
      </c>
      <c r="F261" s="147" t="str">
        <f t="shared" si="34"/>
        <v/>
      </c>
      <c r="G261" s="147" t="str">
        <f t="shared" si="34"/>
        <v/>
      </c>
      <c r="I261" s="110"/>
      <c r="J261" s="110"/>
      <c r="K261" s="110"/>
      <c r="L261" s="110"/>
      <c r="M261" s="110"/>
      <c r="N261" s="110"/>
      <c r="O261" s="110"/>
      <c r="P261" s="110"/>
      <c r="Q261" s="110"/>
      <c r="R261" s="110"/>
      <c r="S261" s="110"/>
      <c r="T261" s="110"/>
      <c r="U261" s="110"/>
      <c r="V261" s="110"/>
      <c r="W261" s="110"/>
      <c r="X261" s="117"/>
      <c r="Y261" s="117"/>
      <c r="Z261" s="117"/>
      <c r="AA261" s="123"/>
      <c r="AB261" s="123"/>
      <c r="AC261" s="123"/>
      <c r="AD261" s="123"/>
      <c r="AE261" s="123"/>
      <c r="AF261" s="124"/>
      <c r="AG261" s="125"/>
      <c r="AH261" s="123"/>
      <c r="AI261" s="123"/>
      <c r="AJ261" s="123"/>
    </row>
    <row r="262" spans="1:36" hidden="1" x14ac:dyDescent="0.25">
      <c r="A262" s="34">
        <v>52</v>
      </c>
      <c r="B262" s="163" t="s">
        <v>81</v>
      </c>
      <c r="C262" s="136" t="str">
        <f>IF(E$211="","",HLOOKUP(C$211,$B$3:$AG$205,$A262,0))</f>
        <v/>
      </c>
      <c r="D262" s="137" t="str">
        <f>IF(E$211="","",HLOOKUP(D$211,$B$3:$AG$205,$A262,0))</f>
        <v/>
      </c>
      <c r="E262" s="147" t="str">
        <f t="shared" si="34"/>
        <v/>
      </c>
      <c r="F262" s="147" t="str">
        <f t="shared" si="34"/>
        <v/>
      </c>
      <c r="G262" s="147" t="str">
        <f t="shared" si="34"/>
        <v/>
      </c>
      <c r="I262" s="110"/>
      <c r="J262" s="110"/>
      <c r="K262" s="110"/>
      <c r="L262" s="110"/>
      <c r="M262" s="110"/>
      <c r="N262" s="110"/>
      <c r="O262" s="110"/>
      <c r="P262" s="110"/>
      <c r="Q262" s="110"/>
      <c r="R262" s="110"/>
      <c r="S262" s="110"/>
      <c r="T262" s="110"/>
      <c r="U262" s="110"/>
      <c r="V262" s="110"/>
      <c r="W262" s="110"/>
      <c r="X262" s="117"/>
      <c r="Y262" s="117"/>
      <c r="Z262" s="117"/>
      <c r="AA262" s="123"/>
      <c r="AB262" s="123"/>
      <c r="AC262" s="123"/>
      <c r="AD262" s="123"/>
      <c r="AE262" s="123"/>
      <c r="AF262" s="124"/>
      <c r="AG262" s="125"/>
      <c r="AH262" s="123"/>
      <c r="AI262" s="123"/>
      <c r="AJ262" s="123"/>
    </row>
    <row r="263" spans="1:36" hidden="1" x14ac:dyDescent="0.25">
      <c r="A263" s="34">
        <v>53</v>
      </c>
      <c r="B263" s="163" t="s">
        <v>82</v>
      </c>
      <c r="C263" s="136" t="str">
        <f>IF(E$211="","",HLOOKUP(C$211,$B$3:$AG$205,$A263,0))</f>
        <v/>
      </c>
      <c r="D263" s="137" t="str">
        <f>IF(E$211="","",HLOOKUP(D$211,$B$3:$AG$205,$A263,0))</f>
        <v/>
      </c>
      <c r="E263" s="147" t="str">
        <f t="shared" si="34"/>
        <v/>
      </c>
      <c r="F263" s="147" t="str">
        <f t="shared" si="34"/>
        <v/>
      </c>
      <c r="G263" s="147" t="str">
        <f t="shared" si="34"/>
        <v/>
      </c>
      <c r="I263" s="110"/>
      <c r="J263" s="110"/>
      <c r="K263" s="110"/>
      <c r="L263" s="110"/>
      <c r="M263" s="110"/>
      <c r="N263" s="110"/>
      <c r="O263" s="110"/>
      <c r="P263" s="110"/>
      <c r="Q263" s="110"/>
      <c r="R263" s="110"/>
      <c r="S263" s="110"/>
      <c r="T263" s="110"/>
      <c r="U263" s="110"/>
      <c r="V263" s="110"/>
      <c r="W263" s="110"/>
      <c r="X263" s="117"/>
      <c r="Y263" s="117"/>
      <c r="Z263" s="117"/>
      <c r="AA263" s="123"/>
      <c r="AB263" s="123"/>
      <c r="AC263" s="123"/>
      <c r="AD263" s="123"/>
      <c r="AE263" s="123"/>
      <c r="AF263" s="124"/>
      <c r="AG263" s="125"/>
      <c r="AH263" s="123"/>
      <c r="AI263" s="123"/>
      <c r="AJ263" s="123"/>
    </row>
    <row r="264" spans="1:36" hidden="1" x14ac:dyDescent="0.25">
      <c r="A264" s="34">
        <v>54</v>
      </c>
      <c r="B264" s="163" t="s">
        <v>83</v>
      </c>
      <c r="C264" s="136" t="str">
        <f>IF(E$211="","",HLOOKUP(C$211,$B$3:$AG$205,$A264,0))</f>
        <v/>
      </c>
      <c r="D264" s="137" t="str">
        <f>IF(E$211="","",HLOOKUP(D$211,$B$3:$AG$205,$A264,0))</f>
        <v/>
      </c>
      <c r="E264" s="147" t="str">
        <f t="shared" si="34"/>
        <v/>
      </c>
      <c r="F264" s="147" t="str">
        <f t="shared" si="34"/>
        <v/>
      </c>
      <c r="G264" s="147" t="str">
        <f t="shared" si="34"/>
        <v/>
      </c>
      <c r="I264" s="110"/>
      <c r="J264" s="110"/>
      <c r="K264" s="110"/>
      <c r="L264" s="110"/>
      <c r="M264" s="110"/>
      <c r="N264" s="110"/>
      <c r="O264" s="110"/>
      <c r="P264" s="110"/>
      <c r="Q264" s="110"/>
      <c r="R264" s="110"/>
      <c r="S264" s="110"/>
      <c r="T264" s="110"/>
      <c r="U264" s="110"/>
      <c r="V264" s="110"/>
      <c r="W264" s="110"/>
      <c r="X264" s="117"/>
      <c r="Y264" s="117"/>
      <c r="Z264" s="117"/>
      <c r="AA264" s="123"/>
      <c r="AB264" s="123"/>
      <c r="AC264" s="123"/>
      <c r="AD264" s="123"/>
      <c r="AE264" s="123"/>
      <c r="AF264" s="124"/>
      <c r="AG264" s="125"/>
      <c r="AH264" s="123"/>
      <c r="AI264" s="123"/>
      <c r="AJ264" s="123"/>
    </row>
    <row r="265" spans="1:36" hidden="1" x14ac:dyDescent="0.25">
      <c r="A265" s="34">
        <v>55</v>
      </c>
      <c r="B265" s="173"/>
      <c r="C265" s="139"/>
      <c r="D265" s="140"/>
      <c r="E265" s="148"/>
      <c r="F265" s="148"/>
      <c r="G265" s="148"/>
      <c r="I265" s="117"/>
      <c r="J265" s="117"/>
      <c r="K265" s="117"/>
      <c r="L265" s="117"/>
      <c r="M265" s="117"/>
      <c r="N265" s="117"/>
      <c r="O265" s="117"/>
      <c r="P265" s="117"/>
      <c r="Q265" s="117"/>
      <c r="R265" s="117"/>
      <c r="S265" s="117"/>
      <c r="T265" s="117"/>
      <c r="U265" s="117"/>
      <c r="V265" s="117"/>
      <c r="W265" s="117"/>
      <c r="X265" s="117"/>
      <c r="Y265" s="117"/>
      <c r="Z265" s="117"/>
      <c r="AA265" s="123"/>
      <c r="AB265" s="123"/>
      <c r="AC265" s="123"/>
      <c r="AD265" s="123"/>
      <c r="AE265" s="123"/>
      <c r="AF265" s="124"/>
      <c r="AG265" s="125"/>
      <c r="AH265" s="123"/>
      <c r="AI265" s="123"/>
      <c r="AJ265" s="123"/>
    </row>
    <row r="266" spans="1:36" hidden="1" x14ac:dyDescent="0.25">
      <c r="A266" s="34">
        <v>56</v>
      </c>
      <c r="B266" s="166" t="s">
        <v>84</v>
      </c>
      <c r="C266" s="136" t="str">
        <f>IF(E$211="","",HLOOKUP(C$211,$B$3:$AG$205,$A266,0))</f>
        <v/>
      </c>
      <c r="D266" s="137" t="str">
        <f>IF(E$211="","",HLOOKUP(D$211,$B$3:$AG$205,$A266,0))</f>
        <v/>
      </c>
      <c r="E266" s="147" t="str">
        <f t="shared" ref="E266:G270" si="35">IF(E$211="","",HLOOKUP(E$211,$B$3:$AG$205,$A266,0))</f>
        <v/>
      </c>
      <c r="F266" s="147" t="str">
        <f t="shared" si="35"/>
        <v/>
      </c>
      <c r="G266" s="147" t="str">
        <f t="shared" si="35"/>
        <v/>
      </c>
      <c r="I266" s="110"/>
      <c r="J266" s="110"/>
      <c r="K266" s="110"/>
      <c r="L266" s="110"/>
      <c r="M266" s="110"/>
      <c r="N266" s="110"/>
      <c r="O266" s="110"/>
      <c r="P266" s="110"/>
      <c r="Q266" s="110"/>
      <c r="R266" s="110"/>
      <c r="S266" s="110"/>
      <c r="T266" s="110"/>
      <c r="U266" s="110"/>
      <c r="V266" s="110"/>
      <c r="W266" s="110"/>
      <c r="X266" s="110"/>
      <c r="Y266" s="110"/>
      <c r="Z266" s="117"/>
      <c r="AA266" s="123"/>
      <c r="AB266" s="123"/>
      <c r="AC266" s="123"/>
      <c r="AD266" s="123"/>
      <c r="AE266" s="123"/>
      <c r="AF266" s="124"/>
      <c r="AG266" s="125"/>
      <c r="AH266" s="123"/>
      <c r="AI266" s="123"/>
      <c r="AJ266" s="123"/>
    </row>
    <row r="267" spans="1:36" hidden="1" x14ac:dyDescent="0.25">
      <c r="A267" s="34">
        <v>57</v>
      </c>
      <c r="B267" s="163" t="s">
        <v>85</v>
      </c>
      <c r="C267" s="136" t="str">
        <f>IF(E$211="","",HLOOKUP(C$211,$B$3:$AG$205,$A267,0))</f>
        <v/>
      </c>
      <c r="D267" s="137" t="str">
        <f>IF(E$211="","",HLOOKUP(D$211,$B$3:$AG$205,$A267,0))</f>
        <v/>
      </c>
      <c r="E267" s="147" t="str">
        <f t="shared" si="35"/>
        <v/>
      </c>
      <c r="F267" s="147" t="str">
        <f t="shared" si="35"/>
        <v/>
      </c>
      <c r="G267" s="147" t="str">
        <f t="shared" si="35"/>
        <v/>
      </c>
      <c r="I267" s="110"/>
      <c r="J267" s="110"/>
      <c r="K267" s="110"/>
      <c r="L267" s="110"/>
      <c r="M267" s="110"/>
      <c r="N267" s="110"/>
      <c r="O267" s="110"/>
      <c r="P267" s="110"/>
      <c r="Q267" s="110"/>
      <c r="R267" s="110"/>
      <c r="S267" s="110"/>
      <c r="T267" s="110"/>
      <c r="U267" s="110"/>
      <c r="V267" s="110"/>
      <c r="W267" s="110"/>
      <c r="X267" s="110"/>
      <c r="Y267" s="110"/>
      <c r="Z267" s="117"/>
      <c r="AA267" s="123"/>
      <c r="AB267" s="123"/>
      <c r="AC267" s="123"/>
      <c r="AD267" s="123"/>
      <c r="AE267" s="123"/>
      <c r="AF267" s="124"/>
      <c r="AG267" s="125"/>
      <c r="AH267" s="123"/>
      <c r="AI267" s="123"/>
      <c r="AJ267" s="123"/>
    </row>
    <row r="268" spans="1:36" hidden="1" x14ac:dyDescent="0.25">
      <c r="A268" s="34">
        <v>58</v>
      </c>
      <c r="B268" s="163" t="s">
        <v>86</v>
      </c>
      <c r="C268" s="136" t="str">
        <f>IF(E$211="","",HLOOKUP(C$211,$B$3:$AG$205,$A268,0))</f>
        <v/>
      </c>
      <c r="D268" s="137" t="str">
        <f>IF(E$211="","",HLOOKUP(D$211,$B$3:$AG$205,$A268,0))</f>
        <v/>
      </c>
      <c r="E268" s="147" t="str">
        <f t="shared" si="35"/>
        <v/>
      </c>
      <c r="F268" s="147" t="str">
        <f t="shared" si="35"/>
        <v/>
      </c>
      <c r="G268" s="147" t="str">
        <f t="shared" si="35"/>
        <v/>
      </c>
      <c r="I268" s="110"/>
      <c r="J268" s="110"/>
      <c r="K268" s="110"/>
      <c r="L268" s="110"/>
      <c r="M268" s="110"/>
      <c r="N268" s="110"/>
      <c r="O268" s="110"/>
      <c r="P268" s="110"/>
      <c r="Q268" s="110"/>
      <c r="R268" s="110"/>
      <c r="S268" s="110"/>
      <c r="T268" s="110"/>
      <c r="U268" s="110"/>
      <c r="V268" s="110"/>
      <c r="W268" s="110"/>
      <c r="X268" s="110"/>
      <c r="Y268" s="110"/>
      <c r="Z268" s="117"/>
      <c r="AA268" s="123"/>
      <c r="AB268" s="123"/>
      <c r="AC268" s="123"/>
      <c r="AD268" s="123"/>
      <c r="AE268" s="123"/>
      <c r="AF268" s="124"/>
      <c r="AG268" s="125"/>
      <c r="AH268" s="123"/>
      <c r="AI268" s="123"/>
      <c r="AJ268" s="123"/>
    </row>
    <row r="269" spans="1:36" hidden="1" x14ac:dyDescent="0.25">
      <c r="A269" s="34">
        <v>59</v>
      </c>
      <c r="B269" s="163" t="s">
        <v>87</v>
      </c>
      <c r="C269" s="136" t="str">
        <f>IF(E$211="","",HLOOKUP(C$211,$B$3:$AG$205,$A269,0))</f>
        <v/>
      </c>
      <c r="D269" s="137" t="str">
        <f>IF(E$211="","",HLOOKUP(D$211,$B$3:$AG$205,$A269,0))</f>
        <v/>
      </c>
      <c r="E269" s="147" t="str">
        <f t="shared" si="35"/>
        <v/>
      </c>
      <c r="F269" s="147" t="str">
        <f t="shared" si="35"/>
        <v/>
      </c>
      <c r="G269" s="147" t="str">
        <f t="shared" si="35"/>
        <v/>
      </c>
      <c r="I269" s="117"/>
      <c r="J269" s="117"/>
      <c r="K269" s="117"/>
      <c r="L269" s="117"/>
      <c r="M269" s="117"/>
      <c r="N269" s="117"/>
      <c r="O269" s="117"/>
      <c r="P269" s="117"/>
      <c r="Q269" s="117"/>
      <c r="R269" s="117"/>
      <c r="S269" s="117"/>
      <c r="T269" s="117"/>
      <c r="U269" s="117"/>
      <c r="V269" s="117"/>
      <c r="W269" s="117"/>
      <c r="X269" s="117"/>
      <c r="Y269" s="117"/>
      <c r="Z269" s="117"/>
      <c r="AA269" s="123"/>
      <c r="AB269" s="123"/>
      <c r="AC269" s="123"/>
      <c r="AD269" s="123"/>
      <c r="AE269" s="123"/>
      <c r="AF269" s="124"/>
      <c r="AG269" s="125"/>
      <c r="AH269" s="123"/>
      <c r="AI269" s="123"/>
      <c r="AJ269" s="123"/>
    </row>
    <row r="270" spans="1:36" hidden="1" x14ac:dyDescent="0.25">
      <c r="A270" s="34">
        <v>60</v>
      </c>
      <c r="B270" s="163" t="s">
        <v>88</v>
      </c>
      <c r="C270" s="136" t="str">
        <f>IF(E$211="","",HLOOKUP(C$211,$B$3:$AG$205,$A270,0))</f>
        <v/>
      </c>
      <c r="D270" s="137" t="str">
        <f>IF(E$211="","",HLOOKUP(D$211,$B$3:$AG$205,$A270,0))</f>
        <v/>
      </c>
      <c r="E270" s="147" t="str">
        <f t="shared" si="35"/>
        <v/>
      </c>
      <c r="F270" s="147" t="str">
        <f t="shared" si="35"/>
        <v/>
      </c>
      <c r="G270" s="147" t="str">
        <f t="shared" si="35"/>
        <v/>
      </c>
      <c r="I270" s="117"/>
      <c r="J270" s="117"/>
      <c r="K270" s="117"/>
      <c r="L270" s="117"/>
      <c r="M270" s="117"/>
      <c r="N270" s="117"/>
      <c r="O270" s="117"/>
      <c r="P270" s="117"/>
      <c r="Q270" s="117"/>
      <c r="R270" s="117"/>
      <c r="S270" s="117"/>
      <c r="T270" s="117"/>
      <c r="U270" s="117"/>
      <c r="V270" s="117"/>
      <c r="W270" s="117"/>
      <c r="X270" s="117"/>
      <c r="Y270" s="117"/>
      <c r="Z270" s="117"/>
      <c r="AA270" s="123"/>
      <c r="AB270" s="123"/>
      <c r="AC270" s="123"/>
      <c r="AD270" s="123"/>
      <c r="AE270" s="123"/>
      <c r="AF270" s="124"/>
      <c r="AG270" s="125"/>
      <c r="AH270" s="123"/>
      <c r="AI270" s="123"/>
      <c r="AJ270" s="123"/>
    </row>
    <row r="271" spans="1:36" hidden="1" x14ac:dyDescent="0.25">
      <c r="A271" s="34">
        <v>61</v>
      </c>
      <c r="B271" s="173"/>
      <c r="C271" s="139"/>
      <c r="D271" s="140"/>
      <c r="E271" s="141"/>
      <c r="F271" s="141"/>
      <c r="G271" s="141"/>
      <c r="I271" s="117"/>
      <c r="J271" s="117"/>
      <c r="K271" s="117"/>
      <c r="L271" s="117"/>
      <c r="M271" s="117"/>
      <c r="N271" s="117"/>
      <c r="O271" s="117"/>
      <c r="P271" s="117"/>
      <c r="Q271" s="117"/>
      <c r="R271" s="117"/>
      <c r="S271" s="117"/>
      <c r="T271" s="117"/>
      <c r="U271" s="117"/>
      <c r="V271" s="117"/>
      <c r="W271" s="117"/>
      <c r="X271" s="117"/>
      <c r="Y271" s="117"/>
      <c r="Z271" s="117"/>
      <c r="AA271" s="123"/>
      <c r="AB271" s="123"/>
      <c r="AC271" s="123"/>
      <c r="AD271" s="123"/>
      <c r="AE271" s="123"/>
      <c r="AF271" s="124"/>
      <c r="AG271" s="125"/>
      <c r="AH271" s="123"/>
      <c r="AI271" s="123"/>
      <c r="AJ271" s="123"/>
    </row>
    <row r="272" spans="1:36" hidden="1" x14ac:dyDescent="0.25">
      <c r="A272" s="34">
        <v>62</v>
      </c>
      <c r="B272" s="162" t="s">
        <v>89</v>
      </c>
      <c r="C272" s="136" t="str">
        <f>IF(E$211="","",HLOOKUP(C$211,$B$3:$AG$205,$A272,0))</f>
        <v/>
      </c>
      <c r="D272" s="137" t="str">
        <f>IF(E$211="","",HLOOKUP(D$211,$B$3:$AG$205,$A272,0))</f>
        <v/>
      </c>
      <c r="E272" s="138" t="str">
        <f t="shared" ref="E272:G276" si="36">IF(E$211="","",HLOOKUP(E$211,$B$3:$AG$205,$A272,0))</f>
        <v/>
      </c>
      <c r="F272" s="138" t="str">
        <f t="shared" si="36"/>
        <v/>
      </c>
      <c r="G272" s="138" t="str">
        <f t="shared" si="36"/>
        <v/>
      </c>
      <c r="I272" s="110"/>
      <c r="J272" s="110"/>
      <c r="K272" s="110"/>
      <c r="L272" s="110"/>
      <c r="M272" s="110"/>
      <c r="N272" s="110"/>
      <c r="O272" s="110"/>
      <c r="P272" s="110"/>
      <c r="Q272" s="110"/>
      <c r="R272" s="110"/>
      <c r="S272" s="110"/>
      <c r="T272" s="110"/>
      <c r="U272" s="110"/>
      <c r="V272" s="110"/>
      <c r="W272" s="110"/>
      <c r="X272" s="110"/>
      <c r="Y272" s="117"/>
      <c r="Z272" s="117"/>
      <c r="AA272" s="123"/>
      <c r="AB272" s="123"/>
      <c r="AC272" s="123"/>
      <c r="AD272" s="123"/>
      <c r="AE272" s="123"/>
      <c r="AF272" s="124"/>
      <c r="AG272" s="125"/>
      <c r="AH272" s="123"/>
      <c r="AI272" s="123"/>
      <c r="AJ272" s="123"/>
    </row>
    <row r="273" spans="1:36" hidden="1" x14ac:dyDescent="0.25">
      <c r="A273" s="34">
        <v>63</v>
      </c>
      <c r="B273" s="162" t="s">
        <v>90</v>
      </c>
      <c r="C273" s="136" t="str">
        <f>IF(E$211="","",HLOOKUP(C$211,$B$3:$AG$205,$A273,0))</f>
        <v/>
      </c>
      <c r="D273" s="137" t="str">
        <f>IF(E$211="","",HLOOKUP(D$211,$B$3:$AG$205,$A273,0))</f>
        <v/>
      </c>
      <c r="E273" s="138" t="str">
        <f t="shared" si="36"/>
        <v/>
      </c>
      <c r="F273" s="138" t="str">
        <f t="shared" si="36"/>
        <v/>
      </c>
      <c r="G273" s="138" t="str">
        <f t="shared" si="36"/>
        <v/>
      </c>
      <c r="I273" s="110"/>
      <c r="J273" s="110"/>
      <c r="K273" s="110"/>
      <c r="L273" s="110"/>
      <c r="M273" s="110"/>
      <c r="N273" s="110"/>
      <c r="O273" s="110"/>
      <c r="P273" s="110"/>
      <c r="Q273" s="110"/>
      <c r="R273" s="110"/>
      <c r="S273" s="110"/>
      <c r="T273" s="110"/>
      <c r="U273" s="110"/>
      <c r="V273" s="110"/>
      <c r="W273" s="110"/>
      <c r="X273" s="110"/>
      <c r="Y273" s="117"/>
      <c r="Z273" s="117"/>
      <c r="AA273" s="123"/>
      <c r="AB273" s="123"/>
      <c r="AC273" s="123"/>
      <c r="AD273" s="123"/>
      <c r="AE273" s="123"/>
      <c r="AF273" s="124"/>
      <c r="AG273" s="125"/>
      <c r="AH273" s="123"/>
      <c r="AI273" s="123"/>
      <c r="AJ273" s="123"/>
    </row>
    <row r="274" spans="1:36" hidden="1" x14ac:dyDescent="0.25">
      <c r="A274" s="34">
        <v>64</v>
      </c>
      <c r="B274" s="162" t="s">
        <v>91</v>
      </c>
      <c r="C274" s="136" t="str">
        <f>IF(E$211="","",HLOOKUP(C$211,$B$3:$AG$205,$A274,0))</f>
        <v/>
      </c>
      <c r="D274" s="137" t="str">
        <f>IF(E$211="","",HLOOKUP(D$211,$B$3:$AG$205,$A274,0))</f>
        <v/>
      </c>
      <c r="E274" s="138" t="str">
        <f t="shared" si="36"/>
        <v/>
      </c>
      <c r="F274" s="138" t="str">
        <f t="shared" si="36"/>
        <v/>
      </c>
      <c r="G274" s="138" t="str">
        <f t="shared" si="36"/>
        <v/>
      </c>
      <c r="I274" s="110"/>
      <c r="J274" s="110"/>
      <c r="K274" s="110"/>
      <c r="L274" s="110"/>
      <c r="M274" s="110"/>
      <c r="N274" s="110"/>
      <c r="O274" s="110"/>
      <c r="P274" s="110"/>
      <c r="Q274" s="110"/>
      <c r="R274" s="110"/>
      <c r="S274" s="110"/>
      <c r="T274" s="110"/>
      <c r="U274" s="110"/>
      <c r="V274" s="110"/>
      <c r="W274" s="110"/>
      <c r="X274" s="110"/>
      <c r="Y274" s="117"/>
      <c r="Z274" s="117"/>
      <c r="AA274" s="123"/>
      <c r="AB274" s="123"/>
      <c r="AC274" s="123"/>
      <c r="AD274" s="123"/>
      <c r="AE274" s="123"/>
      <c r="AF274" s="124"/>
      <c r="AG274" s="125"/>
      <c r="AH274" s="123"/>
      <c r="AI274" s="123"/>
      <c r="AJ274" s="123"/>
    </row>
    <row r="275" spans="1:36" hidden="1" x14ac:dyDescent="0.25">
      <c r="A275" s="34">
        <v>65</v>
      </c>
      <c r="B275" s="162" t="s">
        <v>92</v>
      </c>
      <c r="C275" s="136" t="str">
        <f>IF(E$211="","",HLOOKUP(C$211,$B$3:$AG$205,$A275,0))</f>
        <v/>
      </c>
      <c r="D275" s="137" t="str">
        <f>IF(E$211="","",HLOOKUP(D$211,$B$3:$AG$205,$A275,0))</f>
        <v/>
      </c>
      <c r="E275" s="138" t="str">
        <f t="shared" si="36"/>
        <v/>
      </c>
      <c r="F275" s="138" t="str">
        <f t="shared" si="36"/>
        <v/>
      </c>
      <c r="G275" s="138" t="str">
        <f t="shared" si="36"/>
        <v/>
      </c>
      <c r="I275" s="117"/>
      <c r="J275" s="117"/>
      <c r="K275" s="117"/>
      <c r="L275" s="117"/>
      <c r="M275" s="117"/>
      <c r="N275" s="117"/>
      <c r="O275" s="117"/>
      <c r="P275" s="117"/>
      <c r="Q275" s="117"/>
      <c r="R275" s="117"/>
      <c r="S275" s="117"/>
      <c r="T275" s="117"/>
      <c r="U275" s="117"/>
      <c r="V275" s="117"/>
      <c r="W275" s="117"/>
      <c r="X275" s="117"/>
      <c r="Y275" s="117"/>
      <c r="Z275" s="117"/>
      <c r="AA275" s="123"/>
      <c r="AB275" s="123"/>
      <c r="AC275" s="123"/>
      <c r="AD275" s="123"/>
      <c r="AE275" s="123"/>
      <c r="AF275" s="124"/>
      <c r="AG275" s="125"/>
      <c r="AH275" s="123"/>
      <c r="AI275" s="123"/>
      <c r="AJ275" s="123"/>
    </row>
    <row r="276" spans="1:36" hidden="1" x14ac:dyDescent="0.25">
      <c r="A276" s="34">
        <v>66</v>
      </c>
      <c r="B276" s="162" t="s">
        <v>93</v>
      </c>
      <c r="C276" s="136" t="str">
        <f>IF(E$211="","",HLOOKUP(C$211,$B$3:$AG$205,$A276,0))</f>
        <v/>
      </c>
      <c r="D276" s="137" t="str">
        <f>IF(E$211="","",HLOOKUP(D$211,$B$3:$AG$205,$A276,0))</f>
        <v/>
      </c>
      <c r="E276" s="138" t="str">
        <f t="shared" si="36"/>
        <v/>
      </c>
      <c r="F276" s="138" t="str">
        <f t="shared" si="36"/>
        <v/>
      </c>
      <c r="G276" s="138" t="str">
        <f t="shared" si="36"/>
        <v/>
      </c>
      <c r="I276" s="117"/>
      <c r="J276" s="117"/>
      <c r="K276" s="117"/>
      <c r="L276" s="117"/>
      <c r="M276" s="117"/>
      <c r="N276" s="117"/>
      <c r="O276" s="117"/>
      <c r="P276" s="117"/>
      <c r="Q276" s="117"/>
      <c r="R276" s="117"/>
      <c r="S276" s="117"/>
      <c r="T276" s="117"/>
      <c r="U276" s="117"/>
      <c r="V276" s="117"/>
      <c r="W276" s="117"/>
      <c r="X276" s="117"/>
      <c r="Y276" s="117"/>
      <c r="Z276" s="117"/>
      <c r="AA276" s="123"/>
      <c r="AB276" s="123"/>
      <c r="AC276" s="123"/>
      <c r="AD276" s="123"/>
      <c r="AE276" s="123"/>
      <c r="AF276" s="124"/>
      <c r="AG276" s="125"/>
      <c r="AH276" s="123"/>
      <c r="AI276" s="123"/>
      <c r="AJ276" s="123"/>
    </row>
    <row r="277" spans="1:36" hidden="1" x14ac:dyDescent="0.25">
      <c r="A277" s="34">
        <v>67</v>
      </c>
      <c r="B277" s="173"/>
      <c r="C277" s="139"/>
      <c r="D277" s="140"/>
      <c r="E277" s="141"/>
      <c r="F277" s="141"/>
      <c r="G277" s="141"/>
      <c r="I277" s="117"/>
      <c r="J277" s="117"/>
      <c r="K277" s="117"/>
      <c r="L277" s="117"/>
      <c r="M277" s="117"/>
      <c r="N277" s="117"/>
      <c r="O277" s="117"/>
      <c r="P277" s="117"/>
      <c r="Q277" s="117"/>
      <c r="R277" s="117"/>
      <c r="S277" s="117"/>
      <c r="T277" s="117"/>
      <c r="U277" s="117"/>
      <c r="V277" s="117"/>
      <c r="W277" s="117"/>
      <c r="X277" s="117"/>
      <c r="Y277" s="117"/>
      <c r="Z277" s="117"/>
      <c r="AA277" s="123"/>
      <c r="AB277" s="123"/>
      <c r="AC277" s="123"/>
      <c r="AD277" s="123"/>
      <c r="AE277" s="123"/>
      <c r="AF277" s="124"/>
      <c r="AG277" s="125"/>
      <c r="AH277" s="123"/>
      <c r="AI277" s="123"/>
      <c r="AJ277" s="123"/>
    </row>
    <row r="278" spans="1:36" hidden="1" x14ac:dyDescent="0.25">
      <c r="A278" s="34">
        <v>68</v>
      </c>
      <c r="B278" s="162" t="s">
        <v>94</v>
      </c>
      <c r="C278" s="136" t="str">
        <f t="shared" ref="C278:C309" si="37">IF(E$211="","",HLOOKUP(C$211,$B$3:$AG$205,$A278,0))</f>
        <v/>
      </c>
      <c r="D278" s="137" t="str">
        <f t="shared" ref="D278:D309" si="38">IF(E$211="","",HLOOKUP(D$211,$B$3:$AG$205,$A278,0))</f>
        <v/>
      </c>
      <c r="E278" s="138" t="str">
        <f t="shared" ref="E278:G297" si="39">IF(E$211="","",HLOOKUP(E$211,$B$3:$AG$205,$A278,0))</f>
        <v/>
      </c>
      <c r="F278" s="138" t="str">
        <f t="shared" si="39"/>
        <v/>
      </c>
      <c r="G278" s="138" t="str">
        <f t="shared" si="39"/>
        <v/>
      </c>
      <c r="I278" s="117"/>
      <c r="J278" s="117"/>
      <c r="K278" s="117"/>
      <c r="L278" s="117"/>
      <c r="M278" s="117"/>
      <c r="N278" s="117"/>
      <c r="O278" s="117"/>
      <c r="P278" s="117"/>
      <c r="Q278" s="117"/>
      <c r="R278" s="117"/>
      <c r="S278" s="117"/>
      <c r="T278" s="117"/>
      <c r="U278" s="117"/>
      <c r="V278" s="117"/>
      <c r="W278" s="117"/>
      <c r="X278" s="117"/>
      <c r="Y278" s="117"/>
      <c r="Z278" s="117"/>
      <c r="AA278" s="123"/>
      <c r="AB278" s="123"/>
      <c r="AC278" s="123"/>
      <c r="AD278" s="123"/>
      <c r="AE278" s="123"/>
      <c r="AF278" s="124"/>
      <c r="AG278" s="125"/>
      <c r="AH278" s="123"/>
      <c r="AI278" s="123"/>
      <c r="AJ278" s="123"/>
    </row>
    <row r="279" spans="1:36" hidden="1" x14ac:dyDescent="0.25">
      <c r="A279" s="34">
        <v>69</v>
      </c>
      <c r="B279" s="162" t="s">
        <v>95</v>
      </c>
      <c r="C279" s="136" t="str">
        <f t="shared" si="37"/>
        <v/>
      </c>
      <c r="D279" s="137" t="str">
        <f t="shared" si="38"/>
        <v/>
      </c>
      <c r="E279" s="138" t="str">
        <f t="shared" si="39"/>
        <v/>
      </c>
      <c r="F279" s="138" t="str">
        <f t="shared" si="39"/>
        <v/>
      </c>
      <c r="G279" s="138" t="str">
        <f t="shared" si="39"/>
        <v/>
      </c>
      <c r="I279" s="117"/>
      <c r="J279" s="117"/>
      <c r="K279" s="117"/>
      <c r="L279" s="117"/>
      <c r="M279" s="117"/>
      <c r="N279" s="117"/>
      <c r="O279" s="117"/>
      <c r="P279" s="117"/>
      <c r="Q279" s="117"/>
      <c r="R279" s="117"/>
      <c r="S279" s="117"/>
      <c r="T279" s="117"/>
      <c r="U279" s="117"/>
      <c r="V279" s="117"/>
      <c r="W279" s="117"/>
      <c r="X279" s="117"/>
      <c r="Y279" s="117"/>
      <c r="Z279" s="117"/>
      <c r="AA279" s="123"/>
      <c r="AB279" s="123"/>
      <c r="AC279" s="123"/>
      <c r="AD279" s="123"/>
      <c r="AE279" s="123"/>
      <c r="AF279" s="124"/>
      <c r="AG279" s="125"/>
      <c r="AH279" s="123"/>
      <c r="AI279" s="123"/>
      <c r="AJ279" s="123"/>
    </row>
    <row r="280" spans="1:36" hidden="1" x14ac:dyDescent="0.25">
      <c r="A280" s="34">
        <v>70</v>
      </c>
      <c r="B280" s="162" t="s">
        <v>96</v>
      </c>
      <c r="C280" s="136" t="str">
        <f t="shared" si="37"/>
        <v/>
      </c>
      <c r="D280" s="137" t="str">
        <f t="shared" si="38"/>
        <v/>
      </c>
      <c r="E280" s="138" t="str">
        <f t="shared" si="39"/>
        <v/>
      </c>
      <c r="F280" s="138" t="str">
        <f t="shared" si="39"/>
        <v/>
      </c>
      <c r="G280" s="138" t="str">
        <f t="shared" si="39"/>
        <v/>
      </c>
      <c r="I280" s="117"/>
      <c r="J280" s="117"/>
      <c r="K280" s="117"/>
      <c r="L280" s="117"/>
      <c r="M280" s="117"/>
      <c r="N280" s="117"/>
      <c r="O280" s="117"/>
      <c r="P280" s="117"/>
      <c r="Q280" s="117"/>
      <c r="R280" s="117"/>
      <c r="S280" s="117"/>
      <c r="T280" s="117"/>
      <c r="U280" s="117"/>
      <c r="V280" s="117"/>
      <c r="W280" s="117"/>
      <c r="X280" s="117"/>
      <c r="Y280" s="117"/>
      <c r="Z280" s="117"/>
      <c r="AA280" s="123"/>
      <c r="AB280" s="123"/>
      <c r="AC280" s="123"/>
      <c r="AD280" s="123"/>
      <c r="AE280" s="123"/>
      <c r="AF280" s="124"/>
      <c r="AG280" s="125"/>
      <c r="AH280" s="123"/>
      <c r="AI280" s="123"/>
      <c r="AJ280" s="123"/>
    </row>
    <row r="281" spans="1:36" hidden="1" x14ac:dyDescent="0.25">
      <c r="A281" s="34">
        <v>71</v>
      </c>
      <c r="B281" s="162" t="s">
        <v>97</v>
      </c>
      <c r="C281" s="136" t="str">
        <f t="shared" si="37"/>
        <v/>
      </c>
      <c r="D281" s="137" t="str">
        <f t="shared" si="38"/>
        <v/>
      </c>
      <c r="E281" s="138" t="str">
        <f t="shared" si="39"/>
        <v/>
      </c>
      <c r="F281" s="138" t="str">
        <f t="shared" si="39"/>
        <v/>
      </c>
      <c r="G281" s="138" t="str">
        <f t="shared" si="39"/>
        <v/>
      </c>
      <c r="I281" s="117"/>
      <c r="J281" s="117"/>
      <c r="K281" s="117"/>
      <c r="L281" s="117"/>
      <c r="M281" s="117"/>
      <c r="N281" s="117"/>
      <c r="O281" s="117"/>
      <c r="P281" s="117"/>
      <c r="Q281" s="117"/>
      <c r="R281" s="117"/>
      <c r="S281" s="117"/>
      <c r="T281" s="117"/>
      <c r="U281" s="117"/>
      <c r="V281" s="117"/>
      <c r="W281" s="117"/>
      <c r="X281" s="117"/>
      <c r="Y281" s="117"/>
      <c r="Z281" s="117"/>
      <c r="AA281" s="123"/>
      <c r="AB281" s="123"/>
      <c r="AC281" s="123"/>
      <c r="AD281" s="123"/>
      <c r="AE281" s="123"/>
      <c r="AF281" s="124"/>
      <c r="AG281" s="125"/>
      <c r="AH281" s="123"/>
      <c r="AI281" s="123"/>
      <c r="AJ281" s="123"/>
    </row>
    <row r="282" spans="1:36" ht="15.75" hidden="1" thickBot="1" x14ac:dyDescent="0.3">
      <c r="A282" s="34">
        <v>72</v>
      </c>
      <c r="B282" s="162" t="s">
        <v>98</v>
      </c>
      <c r="C282" s="136" t="str">
        <f t="shared" si="37"/>
        <v/>
      </c>
      <c r="D282" s="137" t="str">
        <f t="shared" si="38"/>
        <v/>
      </c>
      <c r="E282" s="138" t="str">
        <f t="shared" si="39"/>
        <v/>
      </c>
      <c r="F282" s="138" t="str">
        <f t="shared" si="39"/>
        <v/>
      </c>
      <c r="G282" s="138" t="str">
        <f t="shared" si="39"/>
        <v/>
      </c>
      <c r="I282" s="117"/>
      <c r="J282" s="126"/>
      <c r="K282" s="126"/>
      <c r="L282" s="117"/>
      <c r="M282" s="117"/>
      <c r="N282" s="117"/>
      <c r="O282" s="117"/>
      <c r="P282" s="126"/>
      <c r="Q282" s="126"/>
      <c r="R282" s="117"/>
      <c r="S282" s="117"/>
      <c r="T282" s="117"/>
      <c r="U282" s="117"/>
      <c r="V282" s="126"/>
      <c r="W282" s="126"/>
      <c r="X282" s="117"/>
      <c r="Y282" s="117"/>
      <c r="Z282" s="117"/>
      <c r="AA282" s="123"/>
      <c r="AB282" s="123"/>
      <c r="AC282" s="123"/>
      <c r="AD282" s="123"/>
      <c r="AE282" s="123"/>
      <c r="AF282" s="124"/>
      <c r="AG282" s="125"/>
      <c r="AH282" s="123"/>
      <c r="AI282" s="123"/>
      <c r="AJ282" s="123"/>
    </row>
    <row r="283" spans="1:36" hidden="1" x14ac:dyDescent="0.25">
      <c r="A283" s="34">
        <v>72</v>
      </c>
      <c r="B283" s="175"/>
      <c r="C283" s="136" t="str">
        <f t="shared" si="37"/>
        <v/>
      </c>
      <c r="D283" s="137" t="str">
        <f t="shared" si="38"/>
        <v/>
      </c>
      <c r="E283" s="138" t="str">
        <f t="shared" si="39"/>
        <v/>
      </c>
      <c r="F283" s="138" t="str">
        <f t="shared" si="39"/>
        <v/>
      </c>
      <c r="G283" s="138" t="str">
        <f t="shared" si="39"/>
        <v/>
      </c>
      <c r="I283" s="117"/>
      <c r="J283" s="117"/>
      <c r="K283" s="117"/>
      <c r="L283" s="117"/>
      <c r="M283" s="117"/>
      <c r="N283" s="117"/>
      <c r="O283" s="117"/>
      <c r="P283" s="117"/>
      <c r="Q283" s="117"/>
      <c r="R283" s="117"/>
      <c r="S283" s="117"/>
      <c r="T283" s="117"/>
      <c r="U283" s="117"/>
      <c r="V283" s="117"/>
      <c r="W283" s="117"/>
      <c r="X283" s="117"/>
      <c r="Y283" s="117"/>
      <c r="Z283" s="117"/>
      <c r="AA283" s="123"/>
      <c r="AB283" s="123"/>
      <c r="AC283" s="123"/>
      <c r="AD283" s="123"/>
      <c r="AE283" s="123"/>
      <c r="AF283" s="124"/>
      <c r="AG283" s="125"/>
      <c r="AH283" s="123"/>
      <c r="AI283" s="123"/>
      <c r="AJ283" s="123"/>
    </row>
    <row r="284" spans="1:36" hidden="1" x14ac:dyDescent="0.25">
      <c r="A284" s="34">
        <v>73</v>
      </c>
      <c r="B284" s="175"/>
      <c r="C284" s="136" t="str">
        <f t="shared" si="37"/>
        <v/>
      </c>
      <c r="D284" s="137" t="str">
        <f t="shared" si="38"/>
        <v/>
      </c>
      <c r="E284" s="138" t="str">
        <f t="shared" si="39"/>
        <v/>
      </c>
      <c r="F284" s="138" t="str">
        <f t="shared" si="39"/>
        <v/>
      </c>
      <c r="G284" s="138" t="str">
        <f t="shared" si="39"/>
        <v/>
      </c>
      <c r="I284" s="117"/>
      <c r="J284" s="117"/>
      <c r="K284" s="117"/>
      <c r="L284" s="117"/>
      <c r="M284" s="117"/>
      <c r="N284" s="117"/>
      <c r="O284" s="117"/>
      <c r="P284" s="117"/>
      <c r="Q284" s="117"/>
      <c r="R284" s="117"/>
      <c r="S284" s="117"/>
      <c r="T284" s="117"/>
      <c r="U284" s="117"/>
      <c r="V284" s="117"/>
      <c r="W284" s="117"/>
      <c r="X284" s="117"/>
      <c r="Y284" s="117"/>
      <c r="Z284" s="117"/>
      <c r="AA284" s="123"/>
      <c r="AB284" s="123"/>
      <c r="AC284" s="123"/>
      <c r="AD284" s="123"/>
      <c r="AE284" s="123"/>
      <c r="AF284" s="124"/>
      <c r="AG284" s="125"/>
      <c r="AH284" s="123"/>
      <c r="AI284" s="123"/>
      <c r="AJ284" s="123"/>
    </row>
    <row r="285" spans="1:36" hidden="1" x14ac:dyDescent="0.25">
      <c r="A285" s="34">
        <v>74</v>
      </c>
      <c r="B285" s="175"/>
      <c r="C285" s="136" t="str">
        <f t="shared" si="37"/>
        <v/>
      </c>
      <c r="D285" s="137" t="str">
        <f t="shared" si="38"/>
        <v/>
      </c>
      <c r="E285" s="138" t="str">
        <f t="shared" si="39"/>
        <v/>
      </c>
      <c r="F285" s="138" t="str">
        <f t="shared" si="39"/>
        <v/>
      </c>
      <c r="G285" s="138" t="str">
        <f t="shared" si="39"/>
        <v/>
      </c>
      <c r="I285" s="117"/>
      <c r="J285" s="117"/>
      <c r="K285" s="117"/>
      <c r="L285" s="117"/>
      <c r="M285" s="117"/>
      <c r="N285" s="117"/>
      <c r="O285" s="117"/>
      <c r="P285" s="117"/>
      <c r="Q285" s="117"/>
      <c r="R285" s="117"/>
      <c r="S285" s="117"/>
      <c r="T285" s="117"/>
      <c r="U285" s="117"/>
      <c r="V285" s="117"/>
      <c r="W285" s="117"/>
      <c r="X285" s="117"/>
      <c r="Y285" s="117"/>
      <c r="Z285" s="117"/>
      <c r="AA285" s="123"/>
      <c r="AB285" s="123"/>
      <c r="AC285" s="123"/>
      <c r="AD285" s="123"/>
      <c r="AE285" s="123"/>
      <c r="AF285" s="124"/>
      <c r="AG285" s="125"/>
      <c r="AH285" s="123"/>
      <c r="AI285" s="123"/>
      <c r="AJ285" s="123"/>
    </row>
    <row r="286" spans="1:36" hidden="1" x14ac:dyDescent="0.25">
      <c r="A286" s="34">
        <v>75</v>
      </c>
      <c r="B286" s="175"/>
      <c r="C286" s="136" t="str">
        <f t="shared" si="37"/>
        <v/>
      </c>
      <c r="D286" s="137" t="str">
        <f t="shared" si="38"/>
        <v/>
      </c>
      <c r="E286" s="138" t="str">
        <f t="shared" si="39"/>
        <v/>
      </c>
      <c r="F286" s="138" t="str">
        <f t="shared" si="39"/>
        <v/>
      </c>
      <c r="G286" s="138" t="str">
        <f t="shared" si="39"/>
        <v/>
      </c>
      <c r="I286" s="117"/>
      <c r="J286" s="117"/>
      <c r="K286" s="117"/>
      <c r="L286" s="117"/>
      <c r="M286" s="117"/>
      <c r="N286" s="117"/>
      <c r="O286" s="117"/>
      <c r="P286" s="117"/>
      <c r="Q286" s="117"/>
      <c r="R286" s="117"/>
      <c r="S286" s="117"/>
      <c r="T286" s="117"/>
      <c r="U286" s="117"/>
      <c r="V286" s="117"/>
      <c r="W286" s="117"/>
      <c r="X286" s="117"/>
      <c r="Y286" s="117"/>
      <c r="Z286" s="117"/>
      <c r="AA286" s="123"/>
      <c r="AB286" s="123"/>
      <c r="AC286" s="123"/>
      <c r="AD286" s="123"/>
      <c r="AE286" s="123"/>
      <c r="AF286" s="124"/>
      <c r="AG286" s="125"/>
      <c r="AH286" s="123"/>
      <c r="AI286" s="123"/>
      <c r="AJ286" s="123"/>
    </row>
    <row r="287" spans="1:36" hidden="1" x14ac:dyDescent="0.25">
      <c r="A287" s="34">
        <v>76</v>
      </c>
      <c r="B287" s="175"/>
      <c r="C287" s="136" t="str">
        <f t="shared" si="37"/>
        <v/>
      </c>
      <c r="D287" s="137" t="str">
        <f t="shared" si="38"/>
        <v/>
      </c>
      <c r="E287" s="138" t="str">
        <f t="shared" si="39"/>
        <v/>
      </c>
      <c r="F287" s="138" t="str">
        <f t="shared" si="39"/>
        <v/>
      </c>
      <c r="G287" s="138" t="str">
        <f t="shared" si="39"/>
        <v/>
      </c>
      <c r="I287" s="117"/>
      <c r="J287" s="117"/>
      <c r="K287" s="117"/>
      <c r="L287" s="117"/>
      <c r="M287" s="117"/>
      <c r="N287" s="117"/>
      <c r="O287" s="117"/>
      <c r="P287" s="117"/>
      <c r="Q287" s="117"/>
      <c r="R287" s="117"/>
      <c r="S287" s="117"/>
      <c r="T287" s="117"/>
      <c r="U287" s="117"/>
      <c r="V287" s="117"/>
      <c r="W287" s="117"/>
      <c r="X287" s="117"/>
      <c r="Y287" s="117"/>
      <c r="Z287" s="117"/>
      <c r="AA287" s="123"/>
      <c r="AB287" s="123"/>
      <c r="AC287" s="123"/>
      <c r="AD287" s="123"/>
      <c r="AE287" s="123"/>
      <c r="AF287" s="124"/>
      <c r="AG287" s="125"/>
      <c r="AH287" s="123"/>
      <c r="AI287" s="123"/>
      <c r="AJ287" s="123"/>
    </row>
    <row r="288" spans="1:36" hidden="1" x14ac:dyDescent="0.25">
      <c r="A288" s="34">
        <v>77</v>
      </c>
      <c r="B288" s="175"/>
      <c r="C288" s="136" t="str">
        <f t="shared" si="37"/>
        <v/>
      </c>
      <c r="D288" s="137" t="str">
        <f t="shared" si="38"/>
        <v/>
      </c>
      <c r="E288" s="138" t="str">
        <f t="shared" si="39"/>
        <v/>
      </c>
      <c r="F288" s="138" t="str">
        <f t="shared" si="39"/>
        <v/>
      </c>
      <c r="G288" s="138" t="str">
        <f t="shared" si="39"/>
        <v/>
      </c>
      <c r="I288" s="117"/>
      <c r="J288" s="117"/>
      <c r="K288" s="117"/>
      <c r="L288" s="117"/>
      <c r="M288" s="117"/>
      <c r="N288" s="117"/>
      <c r="O288" s="117"/>
      <c r="P288" s="117"/>
      <c r="Q288" s="117"/>
      <c r="R288" s="117"/>
      <c r="S288" s="117"/>
      <c r="T288" s="117"/>
      <c r="U288" s="117"/>
      <c r="V288" s="117"/>
      <c r="W288" s="117"/>
      <c r="X288" s="117"/>
      <c r="Y288" s="117"/>
      <c r="Z288" s="117"/>
      <c r="AA288" s="123"/>
      <c r="AB288" s="123"/>
      <c r="AC288" s="123"/>
      <c r="AD288" s="123"/>
      <c r="AE288" s="123"/>
      <c r="AF288" s="124"/>
      <c r="AG288" s="125"/>
      <c r="AH288" s="123"/>
      <c r="AI288" s="123"/>
      <c r="AJ288" s="123"/>
    </row>
    <row r="289" spans="1:36" hidden="1" x14ac:dyDescent="0.25">
      <c r="A289" s="34">
        <v>78</v>
      </c>
      <c r="B289" s="175"/>
      <c r="C289" s="136" t="str">
        <f t="shared" si="37"/>
        <v/>
      </c>
      <c r="D289" s="137" t="str">
        <f t="shared" si="38"/>
        <v/>
      </c>
      <c r="E289" s="138" t="str">
        <f t="shared" si="39"/>
        <v/>
      </c>
      <c r="F289" s="138" t="str">
        <f t="shared" si="39"/>
        <v/>
      </c>
      <c r="G289" s="138" t="str">
        <f t="shared" si="39"/>
        <v/>
      </c>
      <c r="I289" s="117"/>
      <c r="J289" s="117"/>
      <c r="K289" s="117"/>
      <c r="L289" s="117"/>
      <c r="M289" s="117"/>
      <c r="N289" s="117"/>
      <c r="O289" s="117"/>
      <c r="P289" s="117"/>
      <c r="Q289" s="117"/>
      <c r="R289" s="117"/>
      <c r="S289" s="117"/>
      <c r="T289" s="117"/>
      <c r="U289" s="117"/>
      <c r="V289" s="117"/>
      <c r="W289" s="117"/>
      <c r="X289" s="117"/>
      <c r="Y289" s="117"/>
      <c r="Z289" s="117"/>
      <c r="AA289" s="123"/>
      <c r="AB289" s="123"/>
      <c r="AC289" s="123"/>
      <c r="AD289" s="123"/>
      <c r="AE289" s="123"/>
      <c r="AF289" s="124"/>
      <c r="AG289" s="125"/>
      <c r="AH289" s="123"/>
      <c r="AI289" s="123"/>
      <c r="AJ289" s="123"/>
    </row>
    <row r="290" spans="1:36" hidden="1" x14ac:dyDescent="0.25">
      <c r="A290" s="34">
        <v>79</v>
      </c>
      <c r="B290" s="175"/>
      <c r="C290" s="136" t="str">
        <f t="shared" si="37"/>
        <v/>
      </c>
      <c r="D290" s="137" t="str">
        <f t="shared" si="38"/>
        <v/>
      </c>
      <c r="E290" s="138" t="str">
        <f t="shared" si="39"/>
        <v/>
      </c>
      <c r="F290" s="138" t="str">
        <f t="shared" si="39"/>
        <v/>
      </c>
      <c r="G290" s="138" t="str">
        <f t="shared" si="39"/>
        <v/>
      </c>
      <c r="I290" s="117"/>
      <c r="J290" s="117"/>
      <c r="K290" s="117"/>
      <c r="L290" s="117"/>
      <c r="M290" s="117"/>
      <c r="N290" s="117"/>
      <c r="O290" s="117"/>
      <c r="P290" s="117"/>
      <c r="Q290" s="117"/>
      <c r="R290" s="117"/>
      <c r="S290" s="117"/>
      <c r="T290" s="117"/>
      <c r="U290" s="117"/>
      <c r="V290" s="117"/>
      <c r="W290" s="117"/>
      <c r="X290" s="117"/>
      <c r="Y290" s="117"/>
      <c r="Z290" s="117"/>
      <c r="AA290" s="123"/>
      <c r="AB290" s="123"/>
      <c r="AC290" s="123"/>
      <c r="AD290" s="123"/>
      <c r="AE290" s="123"/>
      <c r="AF290" s="124"/>
      <c r="AG290" s="125"/>
      <c r="AH290" s="123"/>
      <c r="AI290" s="123"/>
      <c r="AJ290" s="123"/>
    </row>
    <row r="291" spans="1:36" hidden="1" x14ac:dyDescent="0.25">
      <c r="A291" s="34">
        <v>80</v>
      </c>
      <c r="B291" s="175"/>
      <c r="C291" s="136" t="str">
        <f t="shared" si="37"/>
        <v/>
      </c>
      <c r="D291" s="137" t="str">
        <f t="shared" si="38"/>
        <v/>
      </c>
      <c r="E291" s="138" t="str">
        <f t="shared" si="39"/>
        <v/>
      </c>
      <c r="F291" s="138" t="str">
        <f t="shared" si="39"/>
        <v/>
      </c>
      <c r="G291" s="138" t="str">
        <f t="shared" si="39"/>
        <v/>
      </c>
      <c r="I291" s="117"/>
      <c r="J291" s="117"/>
      <c r="K291" s="117"/>
      <c r="L291" s="117"/>
      <c r="M291" s="117"/>
      <c r="N291" s="117"/>
      <c r="O291" s="117"/>
      <c r="P291" s="117"/>
      <c r="Q291" s="117"/>
      <c r="R291" s="117"/>
      <c r="S291" s="117"/>
      <c r="T291" s="117"/>
      <c r="U291" s="117"/>
      <c r="V291" s="117"/>
      <c r="W291" s="117"/>
      <c r="X291" s="117"/>
      <c r="Y291" s="117"/>
      <c r="Z291" s="117"/>
      <c r="AA291" s="123"/>
      <c r="AB291" s="123"/>
      <c r="AC291" s="123"/>
      <c r="AD291" s="123"/>
      <c r="AE291" s="123"/>
      <c r="AF291" s="124"/>
      <c r="AG291" s="125"/>
      <c r="AH291" s="123"/>
      <c r="AI291" s="123"/>
      <c r="AJ291" s="123"/>
    </row>
    <row r="292" spans="1:36" hidden="1" x14ac:dyDescent="0.25">
      <c r="A292" s="34">
        <v>81</v>
      </c>
      <c r="B292" s="175"/>
      <c r="C292" s="136" t="str">
        <f t="shared" si="37"/>
        <v/>
      </c>
      <c r="D292" s="137" t="str">
        <f t="shared" si="38"/>
        <v/>
      </c>
      <c r="E292" s="138" t="str">
        <f t="shared" si="39"/>
        <v/>
      </c>
      <c r="F292" s="138" t="str">
        <f t="shared" si="39"/>
        <v/>
      </c>
      <c r="G292" s="138" t="str">
        <f t="shared" si="39"/>
        <v/>
      </c>
      <c r="I292" s="117"/>
      <c r="J292" s="117"/>
      <c r="K292" s="117"/>
      <c r="L292" s="117"/>
      <c r="M292" s="117"/>
      <c r="N292" s="117"/>
      <c r="O292" s="117"/>
      <c r="P292" s="117"/>
      <c r="Q292" s="117"/>
      <c r="R292" s="117"/>
      <c r="S292" s="117"/>
      <c r="T292" s="117"/>
      <c r="U292" s="117"/>
      <c r="V292" s="117"/>
      <c r="W292" s="117"/>
      <c r="X292" s="117"/>
      <c r="Y292" s="117"/>
      <c r="Z292" s="117"/>
      <c r="AA292" s="123"/>
      <c r="AB292" s="123"/>
      <c r="AC292" s="123"/>
      <c r="AD292" s="123"/>
      <c r="AE292" s="123"/>
      <c r="AF292" s="124"/>
      <c r="AG292" s="125"/>
      <c r="AH292" s="123"/>
      <c r="AI292" s="123"/>
      <c r="AJ292" s="123"/>
    </row>
    <row r="293" spans="1:36" hidden="1" x14ac:dyDescent="0.25">
      <c r="A293" s="34">
        <v>82</v>
      </c>
      <c r="B293" s="175"/>
      <c r="C293" s="136" t="str">
        <f t="shared" si="37"/>
        <v/>
      </c>
      <c r="D293" s="137" t="str">
        <f t="shared" si="38"/>
        <v/>
      </c>
      <c r="E293" s="138" t="str">
        <f t="shared" si="39"/>
        <v/>
      </c>
      <c r="F293" s="138" t="str">
        <f t="shared" si="39"/>
        <v/>
      </c>
      <c r="G293" s="138" t="str">
        <f t="shared" si="39"/>
        <v/>
      </c>
      <c r="I293" s="117"/>
      <c r="J293" s="117"/>
      <c r="K293" s="117"/>
      <c r="L293" s="117"/>
      <c r="M293" s="117"/>
      <c r="N293" s="117"/>
      <c r="O293" s="117"/>
      <c r="P293" s="117"/>
      <c r="Q293" s="117"/>
      <c r="R293" s="117"/>
      <c r="S293" s="117"/>
      <c r="T293" s="117"/>
      <c r="U293" s="117"/>
      <c r="V293" s="117"/>
      <c r="W293" s="117"/>
      <c r="X293" s="117"/>
      <c r="Y293" s="117"/>
      <c r="Z293" s="117"/>
      <c r="AA293" s="123"/>
      <c r="AB293" s="123"/>
      <c r="AC293" s="123"/>
      <c r="AD293" s="123"/>
      <c r="AE293" s="123"/>
      <c r="AF293" s="124"/>
      <c r="AG293" s="125"/>
      <c r="AH293" s="123"/>
      <c r="AI293" s="123"/>
      <c r="AJ293" s="123"/>
    </row>
    <row r="294" spans="1:36" hidden="1" x14ac:dyDescent="0.25">
      <c r="A294" s="34">
        <v>83</v>
      </c>
      <c r="B294" s="175"/>
      <c r="C294" s="136" t="str">
        <f t="shared" si="37"/>
        <v/>
      </c>
      <c r="D294" s="137" t="str">
        <f t="shared" si="38"/>
        <v/>
      </c>
      <c r="E294" s="138" t="str">
        <f t="shared" si="39"/>
        <v/>
      </c>
      <c r="F294" s="138" t="str">
        <f t="shared" si="39"/>
        <v/>
      </c>
      <c r="G294" s="138" t="str">
        <f t="shared" si="39"/>
        <v/>
      </c>
      <c r="I294" s="117"/>
      <c r="J294" s="117"/>
      <c r="K294" s="117"/>
      <c r="L294" s="117"/>
      <c r="M294" s="117"/>
      <c r="N294" s="117"/>
      <c r="O294" s="117"/>
      <c r="P294" s="117"/>
      <c r="Q294" s="117"/>
      <c r="R294" s="117"/>
      <c r="S294" s="117"/>
      <c r="T294" s="117"/>
      <c r="U294" s="117"/>
      <c r="V294" s="117"/>
      <c r="W294" s="117"/>
      <c r="X294" s="117"/>
      <c r="Y294" s="117"/>
      <c r="Z294" s="117"/>
      <c r="AA294" s="123"/>
      <c r="AB294" s="123"/>
      <c r="AC294" s="123"/>
      <c r="AD294" s="123"/>
      <c r="AE294" s="123"/>
      <c r="AF294" s="124"/>
      <c r="AG294" s="125"/>
      <c r="AH294" s="123"/>
      <c r="AI294" s="123"/>
      <c r="AJ294" s="123"/>
    </row>
    <row r="295" spans="1:36" hidden="1" x14ac:dyDescent="0.25">
      <c r="A295" s="34">
        <v>84</v>
      </c>
      <c r="B295" s="175"/>
      <c r="C295" s="136" t="str">
        <f t="shared" si="37"/>
        <v/>
      </c>
      <c r="D295" s="137" t="str">
        <f t="shared" si="38"/>
        <v/>
      </c>
      <c r="E295" s="138" t="str">
        <f t="shared" si="39"/>
        <v/>
      </c>
      <c r="F295" s="138" t="str">
        <f t="shared" si="39"/>
        <v/>
      </c>
      <c r="G295" s="138" t="str">
        <f t="shared" si="39"/>
        <v/>
      </c>
      <c r="I295" s="117"/>
      <c r="J295" s="117"/>
      <c r="K295" s="117"/>
      <c r="L295" s="117"/>
      <c r="M295" s="117"/>
      <c r="N295" s="117"/>
      <c r="O295" s="117"/>
      <c r="P295" s="117"/>
      <c r="Q295" s="117"/>
      <c r="R295" s="117"/>
      <c r="S295" s="117"/>
      <c r="T295" s="117"/>
      <c r="U295" s="117"/>
      <c r="V295" s="117"/>
      <c r="W295" s="117"/>
      <c r="X295" s="117"/>
      <c r="Y295" s="117"/>
      <c r="Z295" s="117"/>
      <c r="AA295" s="123"/>
      <c r="AB295" s="123"/>
      <c r="AC295" s="123"/>
      <c r="AD295" s="123"/>
      <c r="AE295" s="123"/>
      <c r="AF295" s="124"/>
      <c r="AG295" s="125"/>
      <c r="AH295" s="123"/>
      <c r="AI295" s="123"/>
      <c r="AJ295" s="123"/>
    </row>
    <row r="296" spans="1:36" hidden="1" x14ac:dyDescent="0.25">
      <c r="A296" s="34">
        <v>85</v>
      </c>
      <c r="B296" s="175"/>
      <c r="C296" s="136" t="str">
        <f t="shared" si="37"/>
        <v/>
      </c>
      <c r="D296" s="137" t="str">
        <f t="shared" si="38"/>
        <v/>
      </c>
      <c r="E296" s="138" t="str">
        <f t="shared" si="39"/>
        <v/>
      </c>
      <c r="F296" s="138" t="str">
        <f t="shared" si="39"/>
        <v/>
      </c>
      <c r="G296" s="138" t="str">
        <f t="shared" si="39"/>
        <v/>
      </c>
      <c r="I296" s="117"/>
      <c r="J296" s="117"/>
      <c r="K296" s="117"/>
      <c r="L296" s="117"/>
      <c r="M296" s="117"/>
      <c r="N296" s="117"/>
      <c r="O296" s="117"/>
      <c r="P296" s="117"/>
      <c r="Q296" s="117"/>
      <c r="R296" s="117"/>
      <c r="S296" s="117"/>
      <c r="T296" s="117"/>
      <c r="U296" s="117"/>
      <c r="V296" s="117"/>
      <c r="W296" s="117"/>
      <c r="X296" s="117"/>
      <c r="Y296" s="117"/>
      <c r="Z296" s="117"/>
      <c r="AA296" s="123"/>
      <c r="AB296" s="123"/>
      <c r="AC296" s="123"/>
      <c r="AD296" s="123"/>
      <c r="AE296" s="123"/>
      <c r="AF296" s="124"/>
      <c r="AG296" s="125"/>
      <c r="AH296" s="123"/>
      <c r="AI296" s="123"/>
      <c r="AJ296" s="123"/>
    </row>
    <row r="297" spans="1:36" hidden="1" x14ac:dyDescent="0.25">
      <c r="A297" s="34">
        <v>86</v>
      </c>
      <c r="B297" s="175"/>
      <c r="C297" s="136" t="str">
        <f t="shared" si="37"/>
        <v/>
      </c>
      <c r="D297" s="137" t="str">
        <f t="shared" si="38"/>
        <v/>
      </c>
      <c r="E297" s="138" t="str">
        <f t="shared" si="39"/>
        <v/>
      </c>
      <c r="F297" s="138" t="str">
        <f t="shared" si="39"/>
        <v/>
      </c>
      <c r="G297" s="138" t="str">
        <f t="shared" si="39"/>
        <v/>
      </c>
      <c r="I297" s="117"/>
      <c r="J297" s="117"/>
      <c r="K297" s="117"/>
      <c r="L297" s="117"/>
      <c r="M297" s="117"/>
      <c r="N297" s="117"/>
      <c r="O297" s="117"/>
      <c r="P297" s="117"/>
      <c r="Q297" s="117"/>
      <c r="R297" s="117"/>
      <c r="S297" s="117"/>
      <c r="T297" s="117"/>
      <c r="U297" s="117"/>
      <c r="V297" s="117"/>
      <c r="W297" s="117"/>
      <c r="X297" s="117"/>
      <c r="Y297" s="117"/>
      <c r="Z297" s="117"/>
      <c r="AA297" s="123"/>
      <c r="AB297" s="123"/>
      <c r="AC297" s="123"/>
      <c r="AD297" s="123"/>
      <c r="AE297" s="123"/>
      <c r="AF297" s="124"/>
      <c r="AG297" s="125"/>
      <c r="AH297" s="123"/>
      <c r="AI297" s="123"/>
      <c r="AJ297" s="123"/>
    </row>
    <row r="298" spans="1:36" hidden="1" x14ac:dyDescent="0.25">
      <c r="A298" s="34">
        <v>87</v>
      </c>
      <c r="B298" s="175"/>
      <c r="C298" s="136" t="str">
        <f t="shared" si="37"/>
        <v/>
      </c>
      <c r="D298" s="137" t="str">
        <f t="shared" si="38"/>
        <v/>
      </c>
      <c r="E298" s="138" t="str">
        <f t="shared" ref="E298:G317" si="40">IF(E$211="","",HLOOKUP(E$211,$B$3:$AG$205,$A298,0))</f>
        <v/>
      </c>
      <c r="F298" s="138" t="str">
        <f t="shared" si="40"/>
        <v/>
      </c>
      <c r="G298" s="138" t="str">
        <f t="shared" si="40"/>
        <v/>
      </c>
      <c r="I298" s="117"/>
      <c r="J298" s="117"/>
      <c r="K298" s="117"/>
      <c r="L298" s="117"/>
      <c r="M298" s="117"/>
      <c r="N298" s="117"/>
      <c r="O298" s="117"/>
      <c r="P298" s="117"/>
      <c r="Q298" s="117"/>
      <c r="R298" s="117"/>
      <c r="S298" s="117"/>
      <c r="T298" s="117"/>
      <c r="U298" s="117"/>
      <c r="V298" s="117"/>
      <c r="W298" s="117"/>
      <c r="X298" s="117"/>
      <c r="Y298" s="117"/>
      <c r="Z298" s="117"/>
      <c r="AA298" s="123"/>
      <c r="AB298" s="123"/>
      <c r="AC298" s="123"/>
      <c r="AD298" s="123"/>
      <c r="AE298" s="123"/>
      <c r="AF298" s="124"/>
      <c r="AG298" s="125"/>
      <c r="AH298" s="123"/>
      <c r="AI298" s="123"/>
      <c r="AJ298" s="123"/>
    </row>
    <row r="299" spans="1:36" hidden="1" x14ac:dyDescent="0.25">
      <c r="A299" s="34">
        <v>88</v>
      </c>
      <c r="B299" s="175"/>
      <c r="C299" s="136" t="str">
        <f t="shared" si="37"/>
        <v/>
      </c>
      <c r="D299" s="137" t="str">
        <f t="shared" si="38"/>
        <v/>
      </c>
      <c r="E299" s="138" t="str">
        <f t="shared" si="40"/>
        <v/>
      </c>
      <c r="F299" s="138" t="str">
        <f t="shared" si="40"/>
        <v/>
      </c>
      <c r="G299" s="138" t="str">
        <f t="shared" si="40"/>
        <v/>
      </c>
      <c r="I299" s="117"/>
      <c r="J299" s="117"/>
      <c r="K299" s="117"/>
      <c r="L299" s="117"/>
      <c r="M299" s="117"/>
      <c r="N299" s="117"/>
      <c r="O299" s="117"/>
      <c r="P299" s="117"/>
      <c r="Q299" s="117"/>
      <c r="R299" s="117"/>
      <c r="S299" s="117"/>
      <c r="T299" s="117"/>
      <c r="U299" s="117"/>
      <c r="V299" s="117"/>
      <c r="W299" s="117"/>
      <c r="X299" s="117"/>
      <c r="Y299" s="117"/>
      <c r="Z299" s="117"/>
      <c r="AA299" s="123"/>
      <c r="AB299" s="123"/>
      <c r="AC299" s="123"/>
      <c r="AD299" s="123"/>
      <c r="AE299" s="123"/>
      <c r="AF299" s="124"/>
      <c r="AG299" s="125"/>
      <c r="AH299" s="123"/>
      <c r="AI299" s="123"/>
      <c r="AJ299" s="123"/>
    </row>
    <row r="300" spans="1:36" hidden="1" x14ac:dyDescent="0.25">
      <c r="A300" s="34">
        <v>89</v>
      </c>
      <c r="B300" s="175"/>
      <c r="C300" s="136" t="str">
        <f t="shared" si="37"/>
        <v/>
      </c>
      <c r="D300" s="137" t="str">
        <f t="shared" si="38"/>
        <v/>
      </c>
      <c r="E300" s="138" t="str">
        <f t="shared" si="40"/>
        <v/>
      </c>
      <c r="F300" s="138" t="str">
        <f t="shared" si="40"/>
        <v/>
      </c>
      <c r="G300" s="138" t="str">
        <f t="shared" si="40"/>
        <v/>
      </c>
      <c r="I300" s="117"/>
      <c r="J300" s="110"/>
      <c r="K300" s="110"/>
      <c r="L300" s="110"/>
      <c r="M300" s="110"/>
      <c r="N300" s="110"/>
      <c r="O300" s="110"/>
      <c r="P300" s="110"/>
      <c r="Q300" s="110"/>
      <c r="R300" s="110"/>
      <c r="S300" s="110"/>
      <c r="T300" s="110"/>
      <c r="U300" s="110"/>
      <c r="V300" s="110"/>
      <c r="W300" s="110"/>
      <c r="X300" s="110"/>
      <c r="Y300" s="110"/>
      <c r="Z300" s="110"/>
      <c r="AF300" s="43"/>
      <c r="AG300" s="44"/>
    </row>
    <row r="301" spans="1:36" hidden="1" x14ac:dyDescent="0.25">
      <c r="A301" s="34">
        <v>90</v>
      </c>
      <c r="B301" s="175"/>
      <c r="C301" s="136" t="str">
        <f t="shared" si="37"/>
        <v/>
      </c>
      <c r="D301" s="137" t="str">
        <f t="shared" si="38"/>
        <v/>
      </c>
      <c r="E301" s="138" t="str">
        <f t="shared" si="40"/>
        <v/>
      </c>
      <c r="F301" s="138" t="str">
        <f t="shared" si="40"/>
        <v/>
      </c>
      <c r="G301" s="138" t="str">
        <f t="shared" si="40"/>
        <v/>
      </c>
      <c r="I301" s="117"/>
      <c r="J301" s="110"/>
      <c r="K301" s="110"/>
      <c r="L301" s="110"/>
      <c r="M301" s="110"/>
      <c r="N301" s="110"/>
      <c r="O301" s="110"/>
      <c r="P301" s="110"/>
      <c r="Q301" s="110"/>
      <c r="R301" s="110"/>
      <c r="S301" s="110"/>
      <c r="T301" s="110"/>
      <c r="U301" s="110"/>
      <c r="V301" s="110"/>
      <c r="W301" s="110"/>
      <c r="X301" s="110"/>
      <c r="Y301" s="110"/>
      <c r="Z301" s="110"/>
      <c r="AF301" s="43"/>
      <c r="AG301" s="44"/>
    </row>
    <row r="302" spans="1:36" hidden="1" x14ac:dyDescent="0.25">
      <c r="A302" s="34">
        <v>91</v>
      </c>
      <c r="B302" s="175"/>
      <c r="C302" s="136" t="str">
        <f t="shared" si="37"/>
        <v/>
      </c>
      <c r="D302" s="137" t="str">
        <f t="shared" si="38"/>
        <v/>
      </c>
      <c r="E302" s="138" t="str">
        <f t="shared" si="40"/>
        <v/>
      </c>
      <c r="F302" s="138" t="str">
        <f t="shared" si="40"/>
        <v/>
      </c>
      <c r="G302" s="138" t="str">
        <f t="shared" si="40"/>
        <v/>
      </c>
      <c r="I302" s="117"/>
      <c r="J302" s="110"/>
      <c r="K302" s="110"/>
      <c r="L302" s="110"/>
      <c r="M302" s="110"/>
      <c r="N302" s="110"/>
      <c r="O302" s="110"/>
      <c r="P302" s="110"/>
      <c r="Q302" s="110"/>
      <c r="R302" s="110"/>
      <c r="S302" s="110"/>
      <c r="T302" s="110"/>
      <c r="U302" s="110"/>
      <c r="V302" s="110"/>
      <c r="W302" s="110"/>
      <c r="X302" s="110"/>
      <c r="Y302" s="110"/>
      <c r="Z302" s="110"/>
      <c r="AF302" s="43"/>
      <c r="AG302" s="44"/>
    </row>
    <row r="303" spans="1:36" hidden="1" x14ac:dyDescent="0.25">
      <c r="A303" s="34">
        <v>92</v>
      </c>
      <c r="B303" s="175"/>
      <c r="C303" s="136" t="str">
        <f t="shared" si="37"/>
        <v/>
      </c>
      <c r="D303" s="137" t="str">
        <f t="shared" si="38"/>
        <v/>
      </c>
      <c r="E303" s="138" t="str">
        <f t="shared" si="40"/>
        <v/>
      </c>
      <c r="F303" s="138" t="str">
        <f t="shared" si="40"/>
        <v/>
      </c>
      <c r="G303" s="138" t="str">
        <f t="shared" si="40"/>
        <v/>
      </c>
      <c r="I303" s="117"/>
      <c r="J303" s="110"/>
      <c r="K303" s="110"/>
      <c r="L303" s="110"/>
      <c r="M303" s="110"/>
      <c r="N303" s="110"/>
      <c r="O303" s="110"/>
      <c r="P303" s="110"/>
      <c r="Q303" s="110"/>
      <c r="R303" s="110"/>
      <c r="S303" s="110"/>
      <c r="T303" s="110"/>
      <c r="U303" s="110"/>
      <c r="V303" s="110"/>
      <c r="W303" s="110"/>
      <c r="X303" s="110"/>
      <c r="Y303" s="110"/>
      <c r="Z303" s="110"/>
      <c r="AF303" s="43"/>
      <c r="AG303" s="44"/>
    </row>
    <row r="304" spans="1:36" hidden="1" x14ac:dyDescent="0.25">
      <c r="A304" s="34">
        <v>93</v>
      </c>
      <c r="B304" s="175"/>
      <c r="C304" s="136" t="str">
        <f t="shared" si="37"/>
        <v/>
      </c>
      <c r="D304" s="137" t="str">
        <f t="shared" si="38"/>
        <v/>
      </c>
      <c r="E304" s="138" t="str">
        <f t="shared" si="40"/>
        <v/>
      </c>
      <c r="F304" s="138" t="str">
        <f t="shared" si="40"/>
        <v/>
      </c>
      <c r="G304" s="138" t="str">
        <f t="shared" si="40"/>
        <v/>
      </c>
      <c r="I304" s="117"/>
      <c r="J304" s="110"/>
      <c r="K304" s="110"/>
      <c r="L304" s="110"/>
      <c r="M304" s="110"/>
      <c r="N304" s="110"/>
      <c r="O304" s="110"/>
      <c r="P304" s="110"/>
      <c r="Q304" s="110"/>
      <c r="R304" s="110"/>
      <c r="S304" s="110"/>
      <c r="T304" s="110"/>
      <c r="U304" s="110"/>
      <c r="V304" s="110"/>
      <c r="W304" s="110"/>
      <c r="X304" s="110"/>
      <c r="Y304" s="110"/>
      <c r="Z304" s="110"/>
      <c r="AF304" s="43"/>
      <c r="AG304" s="44"/>
    </row>
    <row r="305" spans="1:33" hidden="1" x14ac:dyDescent="0.25">
      <c r="A305" s="34">
        <v>94</v>
      </c>
      <c r="B305" s="175"/>
      <c r="C305" s="136" t="str">
        <f t="shared" si="37"/>
        <v/>
      </c>
      <c r="D305" s="137" t="str">
        <f t="shared" si="38"/>
        <v/>
      </c>
      <c r="E305" s="138" t="str">
        <f t="shared" si="40"/>
        <v/>
      </c>
      <c r="F305" s="138" t="str">
        <f t="shared" si="40"/>
        <v/>
      </c>
      <c r="G305" s="138" t="str">
        <f t="shared" si="40"/>
        <v/>
      </c>
      <c r="I305" s="117"/>
      <c r="J305" s="110"/>
      <c r="K305" s="110"/>
      <c r="L305" s="110"/>
      <c r="M305" s="110"/>
      <c r="N305" s="110"/>
      <c r="O305" s="110"/>
      <c r="P305" s="110"/>
      <c r="Q305" s="110"/>
      <c r="R305" s="110"/>
      <c r="S305" s="110"/>
      <c r="T305" s="110"/>
      <c r="U305" s="110"/>
      <c r="V305" s="110"/>
      <c r="W305" s="110"/>
      <c r="X305" s="110"/>
      <c r="Y305" s="110"/>
      <c r="Z305" s="110"/>
      <c r="AF305" s="43"/>
      <c r="AG305" s="44"/>
    </row>
    <row r="306" spans="1:33" hidden="1" x14ac:dyDescent="0.25">
      <c r="A306" s="34">
        <v>95</v>
      </c>
      <c r="B306" s="175"/>
      <c r="C306" s="136" t="str">
        <f t="shared" si="37"/>
        <v/>
      </c>
      <c r="D306" s="137" t="str">
        <f t="shared" si="38"/>
        <v/>
      </c>
      <c r="E306" s="138" t="str">
        <f t="shared" si="40"/>
        <v/>
      </c>
      <c r="F306" s="138" t="str">
        <f t="shared" si="40"/>
        <v/>
      </c>
      <c r="G306" s="138" t="str">
        <f t="shared" si="40"/>
        <v/>
      </c>
      <c r="I306" s="117"/>
      <c r="J306" s="110"/>
      <c r="K306" s="110"/>
      <c r="L306" s="110"/>
      <c r="M306" s="110"/>
      <c r="N306" s="110"/>
      <c r="O306" s="110"/>
      <c r="P306" s="110"/>
      <c r="Q306" s="110"/>
      <c r="R306" s="110"/>
      <c r="S306" s="110"/>
      <c r="T306" s="110"/>
      <c r="U306" s="110"/>
      <c r="V306" s="110"/>
      <c r="W306" s="110"/>
      <c r="X306" s="110"/>
      <c r="Y306" s="110"/>
      <c r="Z306" s="110"/>
      <c r="AF306" s="43"/>
      <c r="AG306" s="44"/>
    </row>
    <row r="307" spans="1:33" hidden="1" x14ac:dyDescent="0.25">
      <c r="A307" s="34">
        <v>96</v>
      </c>
      <c r="B307" s="175"/>
      <c r="C307" s="136" t="str">
        <f t="shared" si="37"/>
        <v/>
      </c>
      <c r="D307" s="137" t="str">
        <f t="shared" si="38"/>
        <v/>
      </c>
      <c r="E307" s="138" t="str">
        <f t="shared" si="40"/>
        <v/>
      </c>
      <c r="F307" s="138" t="str">
        <f t="shared" si="40"/>
        <v/>
      </c>
      <c r="G307" s="138" t="str">
        <f t="shared" si="40"/>
        <v/>
      </c>
      <c r="I307" s="117"/>
      <c r="J307" s="110"/>
      <c r="K307" s="110"/>
      <c r="L307" s="110"/>
      <c r="M307" s="110"/>
      <c r="N307" s="110"/>
      <c r="O307" s="110"/>
      <c r="P307" s="110"/>
      <c r="Q307" s="110"/>
      <c r="R307" s="110"/>
      <c r="S307" s="110"/>
      <c r="T307" s="110"/>
      <c r="U307" s="110"/>
      <c r="V307" s="110"/>
      <c r="W307" s="110"/>
      <c r="X307" s="110"/>
      <c r="Y307" s="110"/>
      <c r="Z307" s="110"/>
      <c r="AF307" s="43"/>
      <c r="AG307" s="44"/>
    </row>
    <row r="308" spans="1:33" hidden="1" x14ac:dyDescent="0.25">
      <c r="A308" s="34">
        <v>97</v>
      </c>
      <c r="B308" s="175"/>
      <c r="C308" s="136" t="str">
        <f t="shared" si="37"/>
        <v/>
      </c>
      <c r="D308" s="137" t="str">
        <f t="shared" si="38"/>
        <v/>
      </c>
      <c r="E308" s="138" t="str">
        <f t="shared" si="40"/>
        <v/>
      </c>
      <c r="F308" s="138" t="str">
        <f t="shared" si="40"/>
        <v/>
      </c>
      <c r="G308" s="138" t="str">
        <f t="shared" si="40"/>
        <v/>
      </c>
      <c r="I308" s="117"/>
      <c r="J308" s="110"/>
      <c r="K308" s="110"/>
      <c r="L308" s="110"/>
      <c r="M308" s="110"/>
      <c r="N308" s="110"/>
      <c r="O308" s="110"/>
      <c r="P308" s="110"/>
      <c r="Q308" s="110"/>
      <c r="R308" s="110"/>
      <c r="S308" s="110"/>
      <c r="T308" s="110"/>
      <c r="U308" s="110"/>
      <c r="V308" s="110"/>
      <c r="W308" s="110"/>
      <c r="X308" s="110"/>
      <c r="Y308" s="110"/>
      <c r="Z308" s="110"/>
      <c r="AF308" s="43"/>
      <c r="AG308" s="44"/>
    </row>
    <row r="309" spans="1:33" hidden="1" x14ac:dyDescent="0.25">
      <c r="A309" s="34">
        <v>98</v>
      </c>
      <c r="B309" s="175"/>
      <c r="C309" s="136" t="str">
        <f t="shared" si="37"/>
        <v/>
      </c>
      <c r="D309" s="137" t="str">
        <f t="shared" si="38"/>
        <v/>
      </c>
      <c r="E309" s="138" t="str">
        <f t="shared" si="40"/>
        <v/>
      </c>
      <c r="F309" s="138" t="str">
        <f t="shared" si="40"/>
        <v/>
      </c>
      <c r="G309" s="138" t="str">
        <f t="shared" si="40"/>
        <v/>
      </c>
      <c r="I309" s="117"/>
      <c r="J309" s="110"/>
      <c r="K309" s="110"/>
      <c r="L309" s="110"/>
      <c r="M309" s="110"/>
      <c r="N309" s="110"/>
      <c r="O309" s="110"/>
      <c r="P309" s="110"/>
      <c r="Q309" s="110"/>
      <c r="R309" s="110"/>
      <c r="S309" s="110"/>
      <c r="T309" s="110"/>
      <c r="U309" s="110"/>
      <c r="V309" s="110"/>
      <c r="W309" s="110"/>
      <c r="X309" s="110"/>
      <c r="Y309" s="110"/>
      <c r="Z309" s="110"/>
      <c r="AF309" s="43"/>
      <c r="AG309" s="44"/>
    </row>
    <row r="310" spans="1:33" hidden="1" x14ac:dyDescent="0.25">
      <c r="A310" s="34">
        <v>99</v>
      </c>
      <c r="B310" s="175"/>
      <c r="C310" s="136" t="str">
        <f t="shared" ref="C310:C341" si="41">IF(E$211="","",HLOOKUP(C$211,$B$3:$AG$205,$A310,0))</f>
        <v/>
      </c>
      <c r="D310" s="137" t="str">
        <f t="shared" ref="D310:D341" si="42">IF(E$211="","",HLOOKUP(D$211,$B$3:$AG$205,$A310,0))</f>
        <v/>
      </c>
      <c r="E310" s="138" t="str">
        <f t="shared" si="40"/>
        <v/>
      </c>
      <c r="F310" s="138" t="str">
        <f t="shared" si="40"/>
        <v/>
      </c>
      <c r="G310" s="138" t="str">
        <f t="shared" si="40"/>
        <v/>
      </c>
      <c r="I310" s="117"/>
      <c r="J310" s="110"/>
      <c r="K310" s="110"/>
      <c r="L310" s="110"/>
      <c r="M310" s="110"/>
      <c r="N310" s="110"/>
      <c r="O310" s="110"/>
      <c r="P310" s="110"/>
      <c r="Q310" s="110"/>
      <c r="R310" s="110"/>
      <c r="S310" s="110"/>
      <c r="T310" s="110"/>
      <c r="U310" s="110"/>
      <c r="V310" s="110"/>
      <c r="W310" s="110"/>
      <c r="X310" s="110"/>
      <c r="Y310" s="110"/>
      <c r="Z310" s="110"/>
      <c r="AF310" s="43"/>
      <c r="AG310" s="44"/>
    </row>
    <row r="311" spans="1:33" hidden="1" x14ac:dyDescent="0.25">
      <c r="A311" s="34">
        <v>100</v>
      </c>
      <c r="B311" s="175"/>
      <c r="C311" s="136" t="str">
        <f t="shared" si="41"/>
        <v/>
      </c>
      <c r="D311" s="137" t="str">
        <f t="shared" si="42"/>
        <v/>
      </c>
      <c r="E311" s="138" t="str">
        <f t="shared" si="40"/>
        <v/>
      </c>
      <c r="F311" s="138" t="str">
        <f t="shared" si="40"/>
        <v/>
      </c>
      <c r="G311" s="138" t="str">
        <f t="shared" si="40"/>
        <v/>
      </c>
      <c r="I311" s="117"/>
      <c r="J311" s="110"/>
      <c r="K311" s="110"/>
      <c r="L311" s="110"/>
      <c r="M311" s="110"/>
      <c r="N311" s="110"/>
      <c r="O311" s="110"/>
      <c r="P311" s="110"/>
      <c r="Q311" s="110"/>
      <c r="R311" s="110"/>
      <c r="S311" s="110"/>
      <c r="T311" s="110"/>
      <c r="U311" s="110"/>
      <c r="V311" s="110"/>
      <c r="W311" s="110"/>
      <c r="X311" s="110"/>
      <c r="Y311" s="110"/>
      <c r="Z311" s="110"/>
      <c r="AF311" s="43"/>
      <c r="AG311" s="44"/>
    </row>
    <row r="312" spans="1:33" hidden="1" x14ac:dyDescent="0.25">
      <c r="A312" s="34">
        <v>101</v>
      </c>
      <c r="B312" s="175"/>
      <c r="C312" s="136" t="str">
        <f t="shared" si="41"/>
        <v/>
      </c>
      <c r="D312" s="137" t="str">
        <f t="shared" si="42"/>
        <v/>
      </c>
      <c r="E312" s="138" t="str">
        <f t="shared" si="40"/>
        <v/>
      </c>
      <c r="F312" s="138" t="str">
        <f t="shared" si="40"/>
        <v/>
      </c>
      <c r="G312" s="138" t="str">
        <f t="shared" si="40"/>
        <v/>
      </c>
      <c r="I312" s="117"/>
      <c r="J312" s="110"/>
      <c r="K312" s="110"/>
      <c r="L312" s="110"/>
      <c r="M312" s="110"/>
      <c r="N312" s="110"/>
      <c r="O312" s="110"/>
      <c r="P312" s="110"/>
      <c r="Q312" s="110"/>
      <c r="R312" s="110"/>
      <c r="S312" s="110"/>
      <c r="T312" s="110"/>
      <c r="U312" s="110"/>
      <c r="V312" s="110"/>
      <c r="W312" s="110"/>
      <c r="X312" s="110"/>
      <c r="Y312" s="110"/>
      <c r="Z312" s="110"/>
      <c r="AF312" s="43"/>
      <c r="AG312" s="44"/>
    </row>
    <row r="313" spans="1:33" hidden="1" x14ac:dyDescent="0.25">
      <c r="A313" s="34">
        <v>102</v>
      </c>
      <c r="B313" s="175"/>
      <c r="C313" s="136" t="str">
        <f t="shared" si="41"/>
        <v/>
      </c>
      <c r="D313" s="137" t="str">
        <f t="shared" si="42"/>
        <v/>
      </c>
      <c r="E313" s="138" t="str">
        <f t="shared" si="40"/>
        <v/>
      </c>
      <c r="F313" s="138" t="str">
        <f t="shared" si="40"/>
        <v/>
      </c>
      <c r="G313" s="138" t="str">
        <f t="shared" si="40"/>
        <v/>
      </c>
      <c r="I313" s="117"/>
      <c r="J313" s="110"/>
      <c r="K313" s="110"/>
      <c r="L313" s="110"/>
      <c r="M313" s="110"/>
      <c r="N313" s="110"/>
      <c r="O313" s="110"/>
      <c r="P313" s="110"/>
      <c r="Q313" s="110"/>
      <c r="R313" s="110"/>
      <c r="S313" s="110"/>
      <c r="T313" s="110"/>
      <c r="U313" s="110"/>
      <c r="V313" s="110"/>
      <c r="W313" s="110"/>
      <c r="X313" s="110"/>
      <c r="Y313" s="110"/>
      <c r="Z313" s="110"/>
      <c r="AF313" s="43"/>
      <c r="AG313" s="44"/>
    </row>
    <row r="314" spans="1:33" hidden="1" x14ac:dyDescent="0.25">
      <c r="A314" s="34">
        <v>103</v>
      </c>
      <c r="B314" s="175"/>
      <c r="C314" s="136" t="str">
        <f t="shared" si="41"/>
        <v/>
      </c>
      <c r="D314" s="137" t="str">
        <f t="shared" si="42"/>
        <v/>
      </c>
      <c r="E314" s="138" t="str">
        <f t="shared" si="40"/>
        <v/>
      </c>
      <c r="F314" s="138" t="str">
        <f t="shared" si="40"/>
        <v/>
      </c>
      <c r="G314" s="138" t="str">
        <f t="shared" si="40"/>
        <v/>
      </c>
      <c r="I314" s="117"/>
      <c r="J314" s="110"/>
      <c r="K314" s="110"/>
      <c r="L314" s="110"/>
      <c r="M314" s="110"/>
      <c r="N314" s="110"/>
      <c r="O314" s="110"/>
      <c r="P314" s="110"/>
      <c r="Q314" s="110"/>
      <c r="R314" s="110"/>
      <c r="S314" s="110"/>
      <c r="T314" s="110"/>
      <c r="U314" s="110"/>
      <c r="V314" s="110"/>
      <c r="W314" s="110"/>
      <c r="X314" s="110"/>
      <c r="Y314" s="110"/>
      <c r="Z314" s="110"/>
      <c r="AF314" s="43"/>
      <c r="AG314" s="44"/>
    </row>
    <row r="315" spans="1:33" hidden="1" x14ac:dyDescent="0.25">
      <c r="A315" s="34">
        <v>104</v>
      </c>
      <c r="B315" s="175"/>
      <c r="C315" s="136" t="str">
        <f t="shared" si="41"/>
        <v/>
      </c>
      <c r="D315" s="137" t="str">
        <f t="shared" si="42"/>
        <v/>
      </c>
      <c r="E315" s="138" t="str">
        <f t="shared" si="40"/>
        <v/>
      </c>
      <c r="F315" s="138" t="str">
        <f t="shared" si="40"/>
        <v/>
      </c>
      <c r="G315" s="138" t="str">
        <f t="shared" si="40"/>
        <v/>
      </c>
      <c r="I315" s="117"/>
      <c r="J315" s="110"/>
      <c r="K315" s="110"/>
      <c r="L315" s="110"/>
      <c r="M315" s="110"/>
      <c r="N315" s="110"/>
      <c r="O315" s="110"/>
      <c r="P315" s="110"/>
      <c r="Q315" s="110"/>
      <c r="R315" s="110"/>
      <c r="S315" s="110"/>
      <c r="T315" s="110"/>
      <c r="U315" s="110"/>
      <c r="V315" s="110"/>
      <c r="W315" s="110"/>
      <c r="X315" s="110"/>
      <c r="Y315" s="110"/>
      <c r="Z315" s="110"/>
      <c r="AF315" s="43"/>
      <c r="AG315" s="44"/>
    </row>
    <row r="316" spans="1:33" hidden="1" x14ac:dyDescent="0.25">
      <c r="A316" s="34">
        <v>105</v>
      </c>
      <c r="B316" s="175"/>
      <c r="C316" s="136" t="str">
        <f t="shared" si="41"/>
        <v/>
      </c>
      <c r="D316" s="137" t="str">
        <f t="shared" si="42"/>
        <v/>
      </c>
      <c r="E316" s="138" t="str">
        <f t="shared" si="40"/>
        <v/>
      </c>
      <c r="F316" s="138" t="str">
        <f t="shared" si="40"/>
        <v/>
      </c>
      <c r="G316" s="138" t="str">
        <f t="shared" si="40"/>
        <v/>
      </c>
      <c r="I316" s="117"/>
      <c r="J316" s="110"/>
      <c r="K316" s="110"/>
      <c r="L316" s="110"/>
      <c r="M316" s="110"/>
      <c r="N316" s="110"/>
      <c r="O316" s="110"/>
      <c r="P316" s="110"/>
      <c r="Q316" s="110"/>
      <c r="R316" s="110"/>
      <c r="S316" s="110"/>
      <c r="T316" s="110"/>
      <c r="U316" s="110"/>
      <c r="V316" s="110"/>
      <c r="W316" s="110"/>
      <c r="X316" s="110"/>
      <c r="Y316" s="110"/>
      <c r="Z316" s="110"/>
      <c r="AF316" s="43"/>
      <c r="AG316" s="44"/>
    </row>
    <row r="317" spans="1:33" hidden="1" x14ac:dyDescent="0.25">
      <c r="A317" s="34">
        <v>106</v>
      </c>
      <c r="B317" s="175"/>
      <c r="C317" s="136" t="str">
        <f t="shared" si="41"/>
        <v/>
      </c>
      <c r="D317" s="137" t="str">
        <f t="shared" si="42"/>
        <v/>
      </c>
      <c r="E317" s="138" t="str">
        <f t="shared" si="40"/>
        <v/>
      </c>
      <c r="F317" s="138" t="str">
        <f t="shared" si="40"/>
        <v/>
      </c>
      <c r="G317" s="138" t="str">
        <f t="shared" si="40"/>
        <v/>
      </c>
      <c r="I317" s="117"/>
      <c r="J317" s="110"/>
      <c r="K317" s="110"/>
      <c r="L317" s="110"/>
      <c r="M317" s="110"/>
      <c r="N317" s="110"/>
      <c r="O317" s="110"/>
      <c r="P317" s="110"/>
      <c r="Q317" s="110"/>
      <c r="R317" s="110"/>
      <c r="S317" s="110"/>
      <c r="T317" s="110"/>
      <c r="U317" s="110"/>
      <c r="V317" s="110"/>
      <c r="W317" s="110"/>
      <c r="X317" s="110"/>
      <c r="Y317" s="110"/>
      <c r="Z317" s="110"/>
      <c r="AF317" s="43"/>
      <c r="AG317" s="44"/>
    </row>
    <row r="318" spans="1:33" hidden="1" x14ac:dyDescent="0.25">
      <c r="A318" s="34">
        <v>107</v>
      </c>
      <c r="B318" s="175"/>
      <c r="C318" s="136" t="str">
        <f t="shared" si="41"/>
        <v/>
      </c>
      <c r="D318" s="137" t="str">
        <f t="shared" si="42"/>
        <v/>
      </c>
      <c r="E318" s="138" t="str">
        <f t="shared" ref="E318:G337" si="43">IF(E$211="","",HLOOKUP(E$211,$B$3:$AG$205,$A318,0))</f>
        <v/>
      </c>
      <c r="F318" s="138" t="str">
        <f t="shared" si="43"/>
        <v/>
      </c>
      <c r="G318" s="138" t="str">
        <f t="shared" si="43"/>
        <v/>
      </c>
      <c r="I318" s="117"/>
      <c r="J318" s="110"/>
      <c r="K318" s="110"/>
      <c r="L318" s="110"/>
      <c r="M318" s="110"/>
      <c r="N318" s="110"/>
      <c r="O318" s="110"/>
      <c r="P318" s="110"/>
      <c r="Q318" s="110"/>
      <c r="R318" s="110"/>
      <c r="S318" s="110"/>
      <c r="T318" s="110"/>
      <c r="U318" s="110"/>
      <c r="V318" s="110"/>
      <c r="W318" s="110"/>
      <c r="X318" s="110"/>
      <c r="Y318" s="110"/>
      <c r="Z318" s="110"/>
      <c r="AF318" s="43"/>
      <c r="AG318" s="44"/>
    </row>
    <row r="319" spans="1:33" hidden="1" x14ac:dyDescent="0.25">
      <c r="A319" s="34">
        <v>108</v>
      </c>
      <c r="B319" s="175"/>
      <c r="C319" s="136" t="str">
        <f t="shared" si="41"/>
        <v/>
      </c>
      <c r="D319" s="137" t="str">
        <f t="shared" si="42"/>
        <v/>
      </c>
      <c r="E319" s="138" t="str">
        <f t="shared" si="43"/>
        <v/>
      </c>
      <c r="F319" s="138" t="str">
        <f t="shared" si="43"/>
        <v/>
      </c>
      <c r="G319" s="138" t="str">
        <f t="shared" si="43"/>
        <v/>
      </c>
      <c r="I319" s="117"/>
      <c r="J319" s="110"/>
      <c r="K319" s="110"/>
      <c r="L319" s="110"/>
      <c r="M319" s="110"/>
      <c r="N319" s="110"/>
      <c r="O319" s="110"/>
      <c r="P319" s="110"/>
      <c r="Q319" s="110"/>
      <c r="R319" s="110"/>
      <c r="S319" s="110"/>
      <c r="T319" s="110"/>
      <c r="U319" s="110"/>
      <c r="V319" s="110"/>
      <c r="W319" s="110"/>
      <c r="X319" s="110"/>
      <c r="Y319" s="110"/>
      <c r="Z319" s="110"/>
      <c r="AF319" s="43"/>
      <c r="AG319" s="44"/>
    </row>
    <row r="320" spans="1:33" hidden="1" x14ac:dyDescent="0.25">
      <c r="A320" s="34">
        <v>109</v>
      </c>
      <c r="B320" s="175"/>
      <c r="C320" s="136" t="str">
        <f t="shared" si="41"/>
        <v/>
      </c>
      <c r="D320" s="137" t="str">
        <f t="shared" si="42"/>
        <v/>
      </c>
      <c r="E320" s="138" t="str">
        <f t="shared" si="43"/>
        <v/>
      </c>
      <c r="F320" s="138" t="str">
        <f t="shared" si="43"/>
        <v/>
      </c>
      <c r="G320" s="138" t="str">
        <f t="shared" si="43"/>
        <v/>
      </c>
      <c r="I320" s="117"/>
      <c r="J320" s="110"/>
      <c r="K320" s="110"/>
      <c r="L320" s="110"/>
      <c r="M320" s="110"/>
      <c r="N320" s="110"/>
      <c r="O320" s="110"/>
      <c r="P320" s="110"/>
      <c r="Q320" s="110"/>
      <c r="R320" s="110"/>
      <c r="S320" s="110"/>
      <c r="T320" s="110"/>
      <c r="U320" s="110"/>
      <c r="V320" s="110"/>
      <c r="W320" s="110"/>
      <c r="X320" s="110"/>
      <c r="Y320" s="110"/>
      <c r="Z320" s="110"/>
      <c r="AF320" s="43"/>
      <c r="AG320" s="44"/>
    </row>
    <row r="321" spans="1:33" hidden="1" x14ac:dyDescent="0.25">
      <c r="A321" s="34">
        <v>110</v>
      </c>
      <c r="B321" s="175"/>
      <c r="C321" s="136" t="str">
        <f t="shared" si="41"/>
        <v/>
      </c>
      <c r="D321" s="137" t="str">
        <f t="shared" si="42"/>
        <v/>
      </c>
      <c r="E321" s="138" t="str">
        <f t="shared" si="43"/>
        <v/>
      </c>
      <c r="F321" s="138" t="str">
        <f t="shared" si="43"/>
        <v/>
      </c>
      <c r="G321" s="138" t="str">
        <f t="shared" si="43"/>
        <v/>
      </c>
      <c r="I321" s="117"/>
      <c r="J321" s="110"/>
      <c r="K321" s="110"/>
      <c r="L321" s="110"/>
      <c r="M321" s="110"/>
      <c r="N321" s="110"/>
      <c r="O321" s="110"/>
      <c r="P321" s="110"/>
      <c r="Q321" s="110"/>
      <c r="R321" s="110"/>
      <c r="S321" s="110"/>
      <c r="T321" s="110"/>
      <c r="U321" s="110"/>
      <c r="V321" s="110"/>
      <c r="W321" s="110"/>
      <c r="X321" s="110"/>
      <c r="Y321" s="110"/>
      <c r="Z321" s="110"/>
      <c r="AF321" s="43"/>
      <c r="AG321" s="44"/>
    </row>
    <row r="322" spans="1:33" hidden="1" x14ac:dyDescent="0.25">
      <c r="A322" s="34">
        <v>111</v>
      </c>
      <c r="B322" s="175"/>
      <c r="C322" s="136" t="str">
        <f t="shared" si="41"/>
        <v/>
      </c>
      <c r="D322" s="137" t="str">
        <f t="shared" si="42"/>
        <v/>
      </c>
      <c r="E322" s="138" t="str">
        <f t="shared" si="43"/>
        <v/>
      </c>
      <c r="F322" s="138" t="str">
        <f t="shared" si="43"/>
        <v/>
      </c>
      <c r="G322" s="138" t="str">
        <f t="shared" si="43"/>
        <v/>
      </c>
      <c r="I322" s="117"/>
      <c r="J322" s="110"/>
      <c r="K322" s="110"/>
      <c r="L322" s="110"/>
      <c r="M322" s="110"/>
      <c r="N322" s="110"/>
      <c r="O322" s="110"/>
      <c r="P322" s="110"/>
      <c r="Q322" s="110"/>
      <c r="R322" s="110"/>
      <c r="S322" s="110"/>
      <c r="T322" s="110"/>
      <c r="U322" s="110"/>
      <c r="V322" s="110"/>
      <c r="W322" s="110"/>
      <c r="X322" s="110"/>
      <c r="Y322" s="110"/>
      <c r="Z322" s="110"/>
      <c r="AF322" s="43"/>
      <c r="AG322" s="44"/>
    </row>
    <row r="323" spans="1:33" hidden="1" x14ac:dyDescent="0.25">
      <c r="A323" s="34">
        <v>112</v>
      </c>
      <c r="B323" s="175"/>
      <c r="C323" s="136" t="str">
        <f t="shared" si="41"/>
        <v/>
      </c>
      <c r="D323" s="137" t="str">
        <f t="shared" si="42"/>
        <v/>
      </c>
      <c r="E323" s="138" t="str">
        <f t="shared" si="43"/>
        <v/>
      </c>
      <c r="F323" s="138" t="str">
        <f t="shared" si="43"/>
        <v/>
      </c>
      <c r="G323" s="138" t="str">
        <f t="shared" si="43"/>
        <v/>
      </c>
      <c r="I323" s="117"/>
      <c r="J323" s="110"/>
      <c r="K323" s="110"/>
      <c r="L323" s="110"/>
      <c r="M323" s="110"/>
      <c r="N323" s="110"/>
      <c r="O323" s="110"/>
      <c r="P323" s="110"/>
      <c r="Q323" s="110"/>
      <c r="R323" s="110"/>
      <c r="S323" s="110"/>
      <c r="T323" s="110"/>
      <c r="U323" s="110"/>
      <c r="V323" s="110"/>
      <c r="W323" s="110"/>
      <c r="X323" s="110"/>
      <c r="Y323" s="110"/>
      <c r="Z323" s="110"/>
      <c r="AF323" s="43"/>
      <c r="AG323" s="44"/>
    </row>
    <row r="324" spans="1:33" hidden="1" x14ac:dyDescent="0.25">
      <c r="A324" s="34">
        <v>113</v>
      </c>
      <c r="B324" s="175"/>
      <c r="C324" s="136" t="str">
        <f t="shared" si="41"/>
        <v/>
      </c>
      <c r="D324" s="137" t="str">
        <f t="shared" si="42"/>
        <v/>
      </c>
      <c r="E324" s="138" t="str">
        <f t="shared" si="43"/>
        <v/>
      </c>
      <c r="F324" s="138" t="str">
        <f t="shared" si="43"/>
        <v/>
      </c>
      <c r="G324" s="138" t="str">
        <f t="shared" si="43"/>
        <v/>
      </c>
      <c r="I324" s="117"/>
      <c r="J324" s="110"/>
      <c r="K324" s="110"/>
      <c r="L324" s="110"/>
      <c r="M324" s="110"/>
      <c r="N324" s="110"/>
      <c r="O324" s="110"/>
      <c r="P324" s="110"/>
      <c r="Q324" s="110"/>
      <c r="R324" s="110"/>
      <c r="S324" s="110"/>
      <c r="T324" s="110"/>
      <c r="U324" s="110"/>
      <c r="V324" s="110"/>
      <c r="W324" s="110"/>
      <c r="X324" s="110"/>
      <c r="Y324" s="110"/>
      <c r="Z324" s="110"/>
      <c r="AF324" s="43"/>
      <c r="AG324" s="44"/>
    </row>
    <row r="325" spans="1:33" hidden="1" x14ac:dyDescent="0.25">
      <c r="A325" s="34">
        <v>114</v>
      </c>
      <c r="B325" s="175"/>
      <c r="C325" s="136" t="str">
        <f t="shared" si="41"/>
        <v/>
      </c>
      <c r="D325" s="137" t="str">
        <f t="shared" si="42"/>
        <v/>
      </c>
      <c r="E325" s="138" t="str">
        <f t="shared" si="43"/>
        <v/>
      </c>
      <c r="F325" s="138" t="str">
        <f t="shared" si="43"/>
        <v/>
      </c>
      <c r="G325" s="138" t="str">
        <f t="shared" si="43"/>
        <v/>
      </c>
      <c r="I325" s="117"/>
      <c r="J325" s="110"/>
      <c r="K325" s="110"/>
      <c r="L325" s="110"/>
      <c r="M325" s="110"/>
      <c r="N325" s="110"/>
      <c r="O325" s="110"/>
      <c r="P325" s="110"/>
      <c r="Q325" s="110"/>
      <c r="R325" s="110"/>
      <c r="S325" s="110"/>
      <c r="T325" s="110"/>
      <c r="U325" s="110"/>
      <c r="V325" s="110"/>
      <c r="W325" s="110"/>
      <c r="X325" s="110"/>
      <c r="Y325" s="110"/>
      <c r="Z325" s="110"/>
      <c r="AF325" s="43"/>
      <c r="AG325" s="44"/>
    </row>
    <row r="326" spans="1:33" hidden="1" x14ac:dyDescent="0.25">
      <c r="A326" s="34">
        <v>115</v>
      </c>
      <c r="B326" s="175"/>
      <c r="C326" s="136" t="str">
        <f t="shared" si="41"/>
        <v/>
      </c>
      <c r="D326" s="137" t="str">
        <f t="shared" si="42"/>
        <v/>
      </c>
      <c r="E326" s="138" t="str">
        <f t="shared" si="43"/>
        <v/>
      </c>
      <c r="F326" s="138" t="str">
        <f t="shared" si="43"/>
        <v/>
      </c>
      <c r="G326" s="138" t="str">
        <f t="shared" si="43"/>
        <v/>
      </c>
      <c r="I326" s="117"/>
      <c r="J326" s="110"/>
      <c r="K326" s="110"/>
      <c r="L326" s="110"/>
      <c r="M326" s="110"/>
      <c r="N326" s="110"/>
      <c r="O326" s="110"/>
      <c r="P326" s="110"/>
      <c r="Q326" s="110"/>
      <c r="R326" s="110"/>
      <c r="S326" s="110"/>
      <c r="T326" s="110"/>
      <c r="U326" s="110"/>
      <c r="V326" s="110"/>
      <c r="W326" s="110"/>
      <c r="X326" s="110"/>
      <c r="Y326" s="110"/>
      <c r="Z326" s="110"/>
      <c r="AF326" s="43"/>
      <c r="AG326" s="44"/>
    </row>
    <row r="327" spans="1:33" hidden="1" x14ac:dyDescent="0.25">
      <c r="A327" s="34">
        <v>116</v>
      </c>
      <c r="B327" s="175"/>
      <c r="C327" s="136" t="str">
        <f t="shared" si="41"/>
        <v/>
      </c>
      <c r="D327" s="137" t="str">
        <f t="shared" si="42"/>
        <v/>
      </c>
      <c r="E327" s="138" t="str">
        <f t="shared" si="43"/>
        <v/>
      </c>
      <c r="F327" s="138" t="str">
        <f t="shared" si="43"/>
        <v/>
      </c>
      <c r="G327" s="138" t="str">
        <f t="shared" si="43"/>
        <v/>
      </c>
      <c r="I327" s="117"/>
      <c r="J327" s="110"/>
      <c r="K327" s="110"/>
      <c r="L327" s="110"/>
      <c r="M327" s="110"/>
      <c r="N327" s="110"/>
      <c r="O327" s="110"/>
      <c r="P327" s="110"/>
      <c r="Q327" s="110"/>
      <c r="R327" s="110"/>
      <c r="S327" s="110"/>
      <c r="T327" s="110"/>
      <c r="U327" s="110"/>
      <c r="V327" s="110"/>
      <c r="W327" s="110"/>
      <c r="X327" s="110"/>
      <c r="Y327" s="110"/>
      <c r="Z327" s="110"/>
      <c r="AF327" s="43"/>
      <c r="AG327" s="44"/>
    </row>
    <row r="328" spans="1:33" hidden="1" x14ac:dyDescent="0.25">
      <c r="A328" s="34">
        <v>117</v>
      </c>
      <c r="B328" s="175"/>
      <c r="C328" s="136" t="str">
        <f t="shared" si="41"/>
        <v/>
      </c>
      <c r="D328" s="137" t="str">
        <f t="shared" si="42"/>
        <v/>
      </c>
      <c r="E328" s="138" t="str">
        <f t="shared" si="43"/>
        <v/>
      </c>
      <c r="F328" s="138" t="str">
        <f t="shared" si="43"/>
        <v/>
      </c>
      <c r="G328" s="138" t="str">
        <f t="shared" si="43"/>
        <v/>
      </c>
      <c r="I328" s="117"/>
      <c r="J328" s="110"/>
      <c r="K328" s="110"/>
      <c r="L328" s="110"/>
      <c r="M328" s="110"/>
      <c r="N328" s="110"/>
      <c r="O328" s="110"/>
      <c r="P328" s="110"/>
      <c r="Q328" s="110"/>
      <c r="R328" s="110"/>
      <c r="S328" s="110"/>
      <c r="T328" s="110"/>
      <c r="U328" s="110"/>
      <c r="V328" s="110"/>
      <c r="W328" s="110"/>
      <c r="X328" s="110"/>
      <c r="Y328" s="110"/>
      <c r="Z328" s="110"/>
      <c r="AF328" s="43"/>
      <c r="AG328" s="44"/>
    </row>
    <row r="329" spans="1:33" hidden="1" x14ac:dyDescent="0.25">
      <c r="A329" s="34">
        <v>118</v>
      </c>
      <c r="B329" s="175"/>
      <c r="C329" s="136" t="str">
        <f t="shared" si="41"/>
        <v/>
      </c>
      <c r="D329" s="137" t="str">
        <f t="shared" si="42"/>
        <v/>
      </c>
      <c r="E329" s="138" t="str">
        <f t="shared" si="43"/>
        <v/>
      </c>
      <c r="F329" s="138" t="str">
        <f t="shared" si="43"/>
        <v/>
      </c>
      <c r="G329" s="138" t="str">
        <f t="shared" si="43"/>
        <v/>
      </c>
      <c r="I329" s="117"/>
      <c r="J329" s="110"/>
      <c r="K329" s="110"/>
      <c r="L329" s="110"/>
      <c r="M329" s="110"/>
      <c r="N329" s="110"/>
      <c r="O329" s="110"/>
      <c r="P329" s="110"/>
      <c r="Q329" s="110"/>
      <c r="R329" s="110"/>
      <c r="S329" s="110"/>
      <c r="T329" s="110"/>
      <c r="U329" s="110"/>
      <c r="V329" s="110"/>
      <c r="W329" s="110"/>
      <c r="X329" s="110"/>
      <c r="Y329" s="110"/>
      <c r="Z329" s="110"/>
      <c r="AF329" s="43"/>
      <c r="AG329" s="44"/>
    </row>
    <row r="330" spans="1:33" hidden="1" x14ac:dyDescent="0.25">
      <c r="A330" s="34">
        <v>119</v>
      </c>
      <c r="B330" s="175"/>
      <c r="C330" s="136" t="str">
        <f t="shared" si="41"/>
        <v/>
      </c>
      <c r="D330" s="137" t="str">
        <f t="shared" si="42"/>
        <v/>
      </c>
      <c r="E330" s="138" t="str">
        <f t="shared" si="43"/>
        <v/>
      </c>
      <c r="F330" s="138" t="str">
        <f t="shared" si="43"/>
        <v/>
      </c>
      <c r="G330" s="138" t="str">
        <f t="shared" si="43"/>
        <v/>
      </c>
      <c r="I330" s="117"/>
      <c r="J330" s="110"/>
      <c r="K330" s="110"/>
      <c r="L330" s="110"/>
      <c r="M330" s="110"/>
      <c r="N330" s="110"/>
      <c r="O330" s="110"/>
      <c r="P330" s="110"/>
      <c r="Q330" s="110"/>
      <c r="R330" s="110"/>
      <c r="S330" s="110"/>
      <c r="T330" s="110"/>
      <c r="U330" s="110"/>
      <c r="V330" s="110"/>
      <c r="W330" s="110"/>
      <c r="X330" s="110"/>
      <c r="Y330" s="110"/>
      <c r="Z330" s="110"/>
      <c r="AF330" s="43"/>
      <c r="AG330" s="44"/>
    </row>
    <row r="331" spans="1:33" hidden="1" x14ac:dyDescent="0.25">
      <c r="A331" s="34">
        <v>120</v>
      </c>
      <c r="B331" s="175"/>
      <c r="C331" s="136" t="str">
        <f t="shared" si="41"/>
        <v/>
      </c>
      <c r="D331" s="137" t="str">
        <f t="shared" si="42"/>
        <v/>
      </c>
      <c r="E331" s="138" t="str">
        <f t="shared" si="43"/>
        <v/>
      </c>
      <c r="F331" s="138" t="str">
        <f t="shared" si="43"/>
        <v/>
      </c>
      <c r="G331" s="138" t="str">
        <f t="shared" si="43"/>
        <v/>
      </c>
      <c r="I331" s="117"/>
      <c r="J331" s="110"/>
      <c r="K331" s="110"/>
      <c r="L331" s="110"/>
      <c r="M331" s="110"/>
      <c r="N331" s="110"/>
      <c r="O331" s="110"/>
      <c r="P331" s="110"/>
      <c r="Q331" s="110"/>
      <c r="R331" s="110"/>
      <c r="S331" s="110"/>
      <c r="T331" s="110"/>
      <c r="U331" s="110"/>
      <c r="V331" s="110"/>
      <c r="W331" s="110"/>
      <c r="X331" s="110"/>
      <c r="Y331" s="110"/>
      <c r="Z331" s="110"/>
      <c r="AF331" s="43"/>
      <c r="AG331" s="44"/>
    </row>
    <row r="332" spans="1:33" hidden="1" x14ac:dyDescent="0.25">
      <c r="A332" s="34">
        <v>121</v>
      </c>
      <c r="B332" s="175"/>
      <c r="C332" s="136" t="str">
        <f t="shared" si="41"/>
        <v/>
      </c>
      <c r="D332" s="137" t="str">
        <f t="shared" si="42"/>
        <v/>
      </c>
      <c r="E332" s="138" t="str">
        <f t="shared" si="43"/>
        <v/>
      </c>
      <c r="F332" s="138" t="str">
        <f t="shared" si="43"/>
        <v/>
      </c>
      <c r="G332" s="138" t="str">
        <f t="shared" si="43"/>
        <v/>
      </c>
      <c r="I332" s="117"/>
      <c r="J332" s="110"/>
      <c r="K332" s="110"/>
      <c r="L332" s="110"/>
      <c r="M332" s="110"/>
      <c r="N332" s="110"/>
      <c r="O332" s="110"/>
      <c r="P332" s="110"/>
      <c r="Q332" s="110"/>
      <c r="R332" s="110"/>
      <c r="S332" s="110"/>
      <c r="T332" s="110"/>
      <c r="U332" s="110"/>
      <c r="V332" s="110"/>
      <c r="W332" s="110"/>
      <c r="X332" s="110"/>
      <c r="Y332" s="110"/>
      <c r="Z332" s="110"/>
      <c r="AF332" s="43"/>
      <c r="AG332" s="44"/>
    </row>
    <row r="333" spans="1:33" hidden="1" x14ac:dyDescent="0.25">
      <c r="A333" s="34">
        <v>122</v>
      </c>
      <c r="B333" s="175"/>
      <c r="C333" s="136" t="str">
        <f t="shared" si="41"/>
        <v/>
      </c>
      <c r="D333" s="137" t="str">
        <f t="shared" si="42"/>
        <v/>
      </c>
      <c r="E333" s="138" t="str">
        <f t="shared" si="43"/>
        <v/>
      </c>
      <c r="F333" s="138" t="str">
        <f t="shared" si="43"/>
        <v/>
      </c>
      <c r="G333" s="138" t="str">
        <f t="shared" si="43"/>
        <v/>
      </c>
      <c r="I333" s="117"/>
      <c r="J333" s="110"/>
      <c r="K333" s="110"/>
      <c r="L333" s="110"/>
      <c r="M333" s="110"/>
      <c r="N333" s="110"/>
      <c r="O333" s="110"/>
      <c r="P333" s="110"/>
      <c r="Q333" s="110"/>
      <c r="R333" s="110"/>
      <c r="S333" s="110"/>
      <c r="T333" s="110"/>
      <c r="U333" s="110"/>
      <c r="V333" s="110"/>
      <c r="W333" s="110"/>
      <c r="X333" s="110"/>
      <c r="Y333" s="110"/>
      <c r="Z333" s="110"/>
      <c r="AF333" s="43"/>
      <c r="AG333" s="44"/>
    </row>
    <row r="334" spans="1:33" hidden="1" x14ac:dyDescent="0.25">
      <c r="A334" s="34">
        <v>123</v>
      </c>
      <c r="B334" s="175"/>
      <c r="C334" s="136" t="str">
        <f t="shared" si="41"/>
        <v/>
      </c>
      <c r="D334" s="137" t="str">
        <f t="shared" si="42"/>
        <v/>
      </c>
      <c r="E334" s="138" t="str">
        <f t="shared" si="43"/>
        <v/>
      </c>
      <c r="F334" s="138" t="str">
        <f t="shared" si="43"/>
        <v/>
      </c>
      <c r="G334" s="138" t="str">
        <f t="shared" si="43"/>
        <v/>
      </c>
      <c r="I334" s="117"/>
      <c r="J334" s="110"/>
      <c r="K334" s="110"/>
      <c r="L334" s="110"/>
      <c r="M334" s="110"/>
      <c r="N334" s="110"/>
      <c r="O334" s="110"/>
      <c r="P334" s="110"/>
      <c r="Q334" s="110"/>
      <c r="R334" s="110"/>
      <c r="S334" s="110"/>
      <c r="T334" s="110"/>
      <c r="U334" s="110"/>
      <c r="V334" s="110"/>
      <c r="W334" s="110"/>
      <c r="X334" s="110"/>
      <c r="Y334" s="110"/>
      <c r="Z334" s="110"/>
      <c r="AF334" s="43"/>
      <c r="AG334" s="44"/>
    </row>
    <row r="335" spans="1:33" hidden="1" x14ac:dyDescent="0.25">
      <c r="A335" s="34">
        <v>124</v>
      </c>
      <c r="B335" s="175"/>
      <c r="C335" s="136" t="str">
        <f t="shared" si="41"/>
        <v/>
      </c>
      <c r="D335" s="137" t="str">
        <f t="shared" si="42"/>
        <v/>
      </c>
      <c r="E335" s="138" t="str">
        <f t="shared" si="43"/>
        <v/>
      </c>
      <c r="F335" s="138" t="str">
        <f t="shared" si="43"/>
        <v/>
      </c>
      <c r="G335" s="138" t="str">
        <f t="shared" si="43"/>
        <v/>
      </c>
      <c r="I335" s="117"/>
      <c r="J335" s="110"/>
      <c r="K335" s="110"/>
      <c r="L335" s="110"/>
      <c r="M335" s="110"/>
      <c r="N335" s="110"/>
      <c r="O335" s="110"/>
      <c r="P335" s="110"/>
      <c r="Q335" s="110"/>
      <c r="R335" s="110"/>
      <c r="S335" s="110"/>
      <c r="T335" s="110"/>
      <c r="U335" s="110"/>
      <c r="V335" s="110"/>
      <c r="W335" s="110"/>
      <c r="X335" s="110"/>
      <c r="Y335" s="110"/>
      <c r="Z335" s="110"/>
      <c r="AF335" s="43"/>
      <c r="AG335" s="44"/>
    </row>
    <row r="336" spans="1:33" hidden="1" x14ac:dyDescent="0.25">
      <c r="A336" s="34">
        <v>125</v>
      </c>
      <c r="B336" s="175"/>
      <c r="C336" s="136" t="str">
        <f t="shared" si="41"/>
        <v/>
      </c>
      <c r="D336" s="137" t="str">
        <f t="shared" si="42"/>
        <v/>
      </c>
      <c r="E336" s="138" t="str">
        <f t="shared" si="43"/>
        <v/>
      </c>
      <c r="F336" s="138" t="str">
        <f t="shared" si="43"/>
        <v/>
      </c>
      <c r="G336" s="138" t="str">
        <f t="shared" si="43"/>
        <v/>
      </c>
      <c r="I336" s="117"/>
      <c r="J336" s="110"/>
      <c r="K336" s="110"/>
      <c r="L336" s="110"/>
      <c r="M336" s="110"/>
      <c r="N336" s="110"/>
      <c r="O336" s="110"/>
      <c r="P336" s="110"/>
      <c r="Q336" s="110"/>
      <c r="R336" s="110"/>
      <c r="S336" s="110"/>
      <c r="T336" s="110"/>
      <c r="U336" s="110"/>
      <c r="V336" s="110"/>
      <c r="W336" s="110"/>
      <c r="X336" s="110"/>
      <c r="Y336" s="110"/>
      <c r="Z336" s="110"/>
      <c r="AF336" s="43"/>
      <c r="AG336" s="44"/>
    </row>
    <row r="337" spans="1:33" hidden="1" x14ac:dyDescent="0.25">
      <c r="A337" s="34">
        <v>126</v>
      </c>
      <c r="B337" s="175"/>
      <c r="C337" s="136" t="str">
        <f t="shared" si="41"/>
        <v/>
      </c>
      <c r="D337" s="137" t="str">
        <f t="shared" si="42"/>
        <v/>
      </c>
      <c r="E337" s="138" t="str">
        <f t="shared" si="43"/>
        <v/>
      </c>
      <c r="F337" s="138" t="str">
        <f t="shared" si="43"/>
        <v/>
      </c>
      <c r="G337" s="138" t="str">
        <f t="shared" si="43"/>
        <v/>
      </c>
      <c r="I337" s="117"/>
      <c r="J337" s="110"/>
      <c r="K337" s="110"/>
      <c r="L337" s="110"/>
      <c r="M337" s="110"/>
      <c r="N337" s="110"/>
      <c r="O337" s="110"/>
      <c r="P337" s="110"/>
      <c r="Q337" s="110"/>
      <c r="R337" s="110"/>
      <c r="S337" s="110"/>
      <c r="T337" s="110"/>
      <c r="U337" s="110"/>
      <c r="V337" s="110"/>
      <c r="W337" s="110"/>
      <c r="X337" s="110"/>
      <c r="Y337" s="110"/>
      <c r="Z337" s="110"/>
      <c r="AF337" s="43"/>
      <c r="AG337" s="44"/>
    </row>
    <row r="338" spans="1:33" hidden="1" x14ac:dyDescent="0.25">
      <c r="A338" s="34">
        <v>127</v>
      </c>
      <c r="B338" s="175"/>
      <c r="C338" s="136" t="str">
        <f t="shared" si="41"/>
        <v/>
      </c>
      <c r="D338" s="137" t="str">
        <f t="shared" si="42"/>
        <v/>
      </c>
      <c r="E338" s="138" t="str">
        <f t="shared" ref="E338:G357" si="44">IF(E$211="","",HLOOKUP(E$211,$B$3:$AG$205,$A338,0))</f>
        <v/>
      </c>
      <c r="F338" s="138" t="str">
        <f t="shared" si="44"/>
        <v/>
      </c>
      <c r="G338" s="138" t="str">
        <f t="shared" si="44"/>
        <v/>
      </c>
      <c r="I338" s="117"/>
      <c r="J338" s="110"/>
      <c r="K338" s="110"/>
      <c r="L338" s="110"/>
      <c r="M338" s="110"/>
      <c r="N338" s="110"/>
      <c r="O338" s="110"/>
      <c r="P338" s="110"/>
      <c r="Q338" s="110"/>
      <c r="R338" s="110"/>
      <c r="S338" s="110"/>
      <c r="T338" s="110"/>
      <c r="U338" s="110"/>
      <c r="V338" s="110"/>
      <c r="W338" s="110"/>
      <c r="X338" s="110"/>
      <c r="Y338" s="110"/>
      <c r="Z338" s="110"/>
      <c r="AF338" s="43"/>
      <c r="AG338" s="44"/>
    </row>
    <row r="339" spans="1:33" hidden="1" x14ac:dyDescent="0.25">
      <c r="A339" s="34">
        <v>128</v>
      </c>
      <c r="B339" s="175"/>
      <c r="C339" s="136" t="str">
        <f t="shared" si="41"/>
        <v/>
      </c>
      <c r="D339" s="137" t="str">
        <f t="shared" si="42"/>
        <v/>
      </c>
      <c r="E339" s="138" t="str">
        <f t="shared" si="44"/>
        <v/>
      </c>
      <c r="F339" s="138" t="str">
        <f t="shared" si="44"/>
        <v/>
      </c>
      <c r="G339" s="138" t="str">
        <f t="shared" si="44"/>
        <v/>
      </c>
      <c r="I339" s="117"/>
      <c r="J339" s="110"/>
      <c r="K339" s="110"/>
      <c r="L339" s="110"/>
      <c r="M339" s="110"/>
      <c r="N339" s="110"/>
      <c r="O339" s="110"/>
      <c r="P339" s="110"/>
      <c r="Q339" s="110"/>
      <c r="R339" s="110"/>
      <c r="S339" s="110"/>
      <c r="T339" s="110"/>
      <c r="U339" s="110"/>
      <c r="V339" s="110"/>
      <c r="W339" s="110"/>
      <c r="X339" s="110"/>
      <c r="Y339" s="110"/>
      <c r="Z339" s="110"/>
      <c r="AF339" s="43"/>
      <c r="AG339" s="44"/>
    </row>
    <row r="340" spans="1:33" hidden="1" x14ac:dyDescent="0.25">
      <c r="A340" s="34">
        <v>129</v>
      </c>
      <c r="B340" s="175"/>
      <c r="C340" s="136" t="str">
        <f t="shared" si="41"/>
        <v/>
      </c>
      <c r="D340" s="137" t="str">
        <f t="shared" si="42"/>
        <v/>
      </c>
      <c r="E340" s="138" t="str">
        <f t="shared" si="44"/>
        <v/>
      </c>
      <c r="F340" s="138" t="str">
        <f t="shared" si="44"/>
        <v/>
      </c>
      <c r="G340" s="138" t="str">
        <f t="shared" si="44"/>
        <v/>
      </c>
      <c r="I340" s="117"/>
      <c r="J340" s="110"/>
      <c r="K340" s="110"/>
      <c r="L340" s="110"/>
      <c r="M340" s="110"/>
      <c r="N340" s="110"/>
      <c r="O340" s="110"/>
      <c r="P340" s="110"/>
      <c r="Q340" s="110"/>
      <c r="R340" s="110"/>
      <c r="S340" s="110"/>
      <c r="T340" s="110"/>
      <c r="U340" s="110"/>
      <c r="V340" s="110"/>
      <c r="W340" s="110"/>
      <c r="X340" s="110"/>
      <c r="Y340" s="110"/>
      <c r="Z340" s="110"/>
      <c r="AF340" s="43"/>
      <c r="AG340" s="44"/>
    </row>
    <row r="341" spans="1:33" hidden="1" x14ac:dyDescent="0.25">
      <c r="A341" s="34">
        <v>130</v>
      </c>
      <c r="B341" s="175"/>
      <c r="C341" s="136" t="str">
        <f t="shared" si="41"/>
        <v/>
      </c>
      <c r="D341" s="137" t="str">
        <f t="shared" si="42"/>
        <v/>
      </c>
      <c r="E341" s="138" t="str">
        <f t="shared" si="44"/>
        <v/>
      </c>
      <c r="F341" s="138" t="str">
        <f t="shared" si="44"/>
        <v/>
      </c>
      <c r="G341" s="138" t="str">
        <f t="shared" si="44"/>
        <v/>
      </c>
      <c r="I341" s="117"/>
      <c r="J341" s="110"/>
      <c r="K341" s="110"/>
      <c r="L341" s="110"/>
      <c r="M341" s="110"/>
      <c r="N341" s="110"/>
      <c r="O341" s="110"/>
      <c r="P341" s="110"/>
      <c r="Q341" s="110"/>
      <c r="R341" s="110"/>
      <c r="S341" s="110"/>
      <c r="T341" s="110"/>
      <c r="U341" s="110"/>
      <c r="V341" s="110"/>
      <c r="W341" s="110"/>
      <c r="X341" s="110"/>
      <c r="Y341" s="110"/>
      <c r="Z341" s="110"/>
      <c r="AF341" s="43"/>
      <c r="AG341" s="44"/>
    </row>
    <row r="342" spans="1:33" hidden="1" x14ac:dyDescent="0.25">
      <c r="A342" s="34">
        <v>131</v>
      </c>
      <c r="B342" s="175"/>
      <c r="C342" s="136" t="str">
        <f t="shared" ref="C342:C373" si="45">IF(E$211="","",HLOOKUP(C$211,$B$3:$AG$205,$A342,0))</f>
        <v/>
      </c>
      <c r="D342" s="137" t="str">
        <f t="shared" ref="D342:D373" si="46">IF(E$211="","",HLOOKUP(D$211,$B$3:$AG$205,$A342,0))</f>
        <v/>
      </c>
      <c r="E342" s="138" t="str">
        <f t="shared" si="44"/>
        <v/>
      </c>
      <c r="F342" s="138" t="str">
        <f t="shared" si="44"/>
        <v/>
      </c>
      <c r="G342" s="138" t="str">
        <f t="shared" si="44"/>
        <v/>
      </c>
      <c r="I342" s="117"/>
      <c r="J342" s="110"/>
      <c r="K342" s="110"/>
      <c r="L342" s="110"/>
      <c r="M342" s="110"/>
      <c r="N342" s="110"/>
      <c r="O342" s="110"/>
      <c r="P342" s="110"/>
      <c r="Q342" s="110"/>
      <c r="R342" s="110"/>
      <c r="S342" s="110"/>
      <c r="T342" s="110"/>
      <c r="U342" s="110"/>
      <c r="V342" s="110"/>
      <c r="W342" s="110"/>
      <c r="X342" s="110"/>
      <c r="Y342" s="110"/>
      <c r="Z342" s="110"/>
      <c r="AF342" s="43"/>
      <c r="AG342" s="44"/>
    </row>
    <row r="343" spans="1:33" hidden="1" x14ac:dyDescent="0.25">
      <c r="A343" s="34">
        <v>132</v>
      </c>
      <c r="B343" s="175"/>
      <c r="C343" s="136" t="str">
        <f t="shared" si="45"/>
        <v/>
      </c>
      <c r="D343" s="137" t="str">
        <f t="shared" si="46"/>
        <v/>
      </c>
      <c r="E343" s="138" t="str">
        <f t="shared" si="44"/>
        <v/>
      </c>
      <c r="F343" s="138" t="str">
        <f t="shared" si="44"/>
        <v/>
      </c>
      <c r="G343" s="138" t="str">
        <f t="shared" si="44"/>
        <v/>
      </c>
      <c r="I343" s="117"/>
      <c r="J343" s="110"/>
      <c r="K343" s="110"/>
      <c r="L343" s="110"/>
      <c r="M343" s="110"/>
      <c r="N343" s="110"/>
      <c r="O343" s="110"/>
      <c r="P343" s="110"/>
      <c r="Q343" s="110"/>
      <c r="R343" s="110"/>
      <c r="S343" s="110"/>
      <c r="T343" s="110"/>
      <c r="U343" s="110"/>
      <c r="V343" s="110"/>
      <c r="W343" s="110"/>
      <c r="X343" s="110"/>
      <c r="Y343" s="110"/>
      <c r="Z343" s="110"/>
      <c r="AF343" s="43"/>
      <c r="AG343" s="44"/>
    </row>
    <row r="344" spans="1:33" hidden="1" x14ac:dyDescent="0.25">
      <c r="A344" s="34">
        <v>133</v>
      </c>
      <c r="B344" s="175"/>
      <c r="C344" s="136" t="str">
        <f t="shared" si="45"/>
        <v/>
      </c>
      <c r="D344" s="137" t="str">
        <f t="shared" si="46"/>
        <v/>
      </c>
      <c r="E344" s="138" t="str">
        <f t="shared" si="44"/>
        <v/>
      </c>
      <c r="F344" s="138" t="str">
        <f t="shared" si="44"/>
        <v/>
      </c>
      <c r="G344" s="138" t="str">
        <f t="shared" si="44"/>
        <v/>
      </c>
      <c r="I344" s="117"/>
      <c r="J344" s="110"/>
      <c r="K344" s="110"/>
      <c r="L344" s="110"/>
      <c r="M344" s="110"/>
      <c r="N344" s="110"/>
      <c r="O344" s="110"/>
      <c r="P344" s="110"/>
      <c r="Q344" s="110"/>
      <c r="R344" s="110"/>
      <c r="S344" s="110"/>
      <c r="T344" s="110"/>
      <c r="U344" s="110"/>
      <c r="V344" s="110"/>
      <c r="W344" s="110"/>
      <c r="X344" s="110"/>
      <c r="Y344" s="110"/>
      <c r="Z344" s="110"/>
      <c r="AF344" s="43"/>
      <c r="AG344" s="44"/>
    </row>
    <row r="345" spans="1:33" hidden="1" x14ac:dyDescent="0.25">
      <c r="A345" s="34">
        <v>134</v>
      </c>
      <c r="B345" s="175"/>
      <c r="C345" s="136" t="str">
        <f t="shared" si="45"/>
        <v/>
      </c>
      <c r="D345" s="137" t="str">
        <f t="shared" si="46"/>
        <v/>
      </c>
      <c r="E345" s="138" t="str">
        <f t="shared" si="44"/>
        <v/>
      </c>
      <c r="F345" s="138" t="str">
        <f t="shared" si="44"/>
        <v/>
      </c>
      <c r="G345" s="138" t="str">
        <f t="shared" si="44"/>
        <v/>
      </c>
      <c r="I345" s="117"/>
      <c r="J345" s="110"/>
      <c r="K345" s="110"/>
      <c r="L345" s="110"/>
      <c r="M345" s="110"/>
      <c r="N345" s="110"/>
      <c r="O345" s="110"/>
      <c r="P345" s="110"/>
      <c r="Q345" s="110"/>
      <c r="R345" s="110"/>
      <c r="S345" s="110"/>
      <c r="T345" s="110"/>
      <c r="U345" s="110"/>
      <c r="V345" s="110"/>
      <c r="W345" s="110"/>
      <c r="X345" s="110"/>
      <c r="Y345" s="110"/>
      <c r="Z345" s="110"/>
      <c r="AF345" s="43"/>
      <c r="AG345" s="44"/>
    </row>
    <row r="346" spans="1:33" hidden="1" x14ac:dyDescent="0.25">
      <c r="A346" s="34">
        <v>135</v>
      </c>
      <c r="B346" s="175"/>
      <c r="C346" s="136" t="str">
        <f t="shared" si="45"/>
        <v/>
      </c>
      <c r="D346" s="137" t="str">
        <f t="shared" si="46"/>
        <v/>
      </c>
      <c r="E346" s="138" t="str">
        <f t="shared" si="44"/>
        <v/>
      </c>
      <c r="F346" s="138" t="str">
        <f t="shared" si="44"/>
        <v/>
      </c>
      <c r="G346" s="138" t="str">
        <f t="shared" si="44"/>
        <v/>
      </c>
      <c r="I346" s="117"/>
      <c r="J346" s="110"/>
      <c r="K346" s="110"/>
      <c r="L346" s="110"/>
      <c r="M346" s="110"/>
      <c r="N346" s="110"/>
      <c r="O346" s="110"/>
      <c r="P346" s="110"/>
      <c r="Q346" s="110"/>
      <c r="R346" s="110"/>
      <c r="S346" s="110"/>
      <c r="T346" s="110"/>
      <c r="U346" s="110"/>
      <c r="V346" s="110"/>
      <c r="W346" s="110"/>
      <c r="X346" s="110"/>
      <c r="Y346" s="110"/>
      <c r="Z346" s="110"/>
      <c r="AF346" s="43"/>
      <c r="AG346" s="44"/>
    </row>
    <row r="347" spans="1:33" hidden="1" x14ac:dyDescent="0.25">
      <c r="A347" s="34">
        <v>136</v>
      </c>
      <c r="B347" s="175"/>
      <c r="C347" s="136" t="str">
        <f t="shared" si="45"/>
        <v/>
      </c>
      <c r="D347" s="137" t="str">
        <f t="shared" si="46"/>
        <v/>
      </c>
      <c r="E347" s="138" t="str">
        <f t="shared" si="44"/>
        <v/>
      </c>
      <c r="F347" s="138" t="str">
        <f t="shared" si="44"/>
        <v/>
      </c>
      <c r="G347" s="138" t="str">
        <f t="shared" si="44"/>
        <v/>
      </c>
      <c r="I347" s="117"/>
      <c r="J347" s="110"/>
      <c r="K347" s="110"/>
      <c r="L347" s="110"/>
      <c r="M347" s="110"/>
      <c r="N347" s="110"/>
      <c r="O347" s="110"/>
      <c r="P347" s="110"/>
      <c r="Q347" s="110"/>
      <c r="R347" s="110"/>
      <c r="S347" s="110"/>
      <c r="T347" s="110"/>
      <c r="U347" s="110"/>
      <c r="V347" s="110"/>
      <c r="W347" s="110"/>
      <c r="X347" s="110"/>
      <c r="Y347" s="110"/>
      <c r="Z347" s="110"/>
      <c r="AF347" s="43"/>
      <c r="AG347" s="44"/>
    </row>
    <row r="348" spans="1:33" hidden="1" x14ac:dyDescent="0.25">
      <c r="A348" s="34">
        <v>137</v>
      </c>
      <c r="B348" s="175"/>
      <c r="C348" s="136" t="str">
        <f t="shared" si="45"/>
        <v/>
      </c>
      <c r="D348" s="137" t="str">
        <f t="shared" si="46"/>
        <v/>
      </c>
      <c r="E348" s="138" t="str">
        <f t="shared" si="44"/>
        <v/>
      </c>
      <c r="F348" s="138" t="str">
        <f t="shared" si="44"/>
        <v/>
      </c>
      <c r="G348" s="138" t="str">
        <f t="shared" si="44"/>
        <v/>
      </c>
      <c r="I348" s="117"/>
      <c r="J348" s="110"/>
      <c r="K348" s="110"/>
      <c r="L348" s="110"/>
      <c r="M348" s="110"/>
      <c r="N348" s="110"/>
      <c r="O348" s="110"/>
      <c r="P348" s="110"/>
      <c r="Q348" s="110"/>
      <c r="R348" s="110"/>
      <c r="S348" s="110"/>
      <c r="T348" s="110"/>
      <c r="U348" s="110"/>
      <c r="V348" s="110"/>
      <c r="W348" s="110"/>
      <c r="X348" s="110"/>
      <c r="Y348" s="110"/>
      <c r="Z348" s="110"/>
      <c r="AF348" s="43"/>
      <c r="AG348" s="44"/>
    </row>
    <row r="349" spans="1:33" hidden="1" x14ac:dyDescent="0.25">
      <c r="A349" s="34">
        <v>138</v>
      </c>
      <c r="B349" s="175"/>
      <c r="C349" s="136" t="str">
        <f t="shared" si="45"/>
        <v/>
      </c>
      <c r="D349" s="137" t="str">
        <f t="shared" si="46"/>
        <v/>
      </c>
      <c r="E349" s="138" t="str">
        <f t="shared" si="44"/>
        <v/>
      </c>
      <c r="F349" s="138" t="str">
        <f t="shared" si="44"/>
        <v/>
      </c>
      <c r="G349" s="138" t="str">
        <f t="shared" si="44"/>
        <v/>
      </c>
      <c r="I349" s="117"/>
      <c r="J349" s="110"/>
      <c r="K349" s="110"/>
      <c r="L349" s="110"/>
      <c r="M349" s="110"/>
      <c r="N349" s="110"/>
      <c r="O349" s="110"/>
      <c r="P349" s="110"/>
      <c r="Q349" s="110"/>
      <c r="R349" s="110"/>
      <c r="S349" s="110"/>
      <c r="T349" s="110"/>
      <c r="U349" s="110"/>
      <c r="V349" s="110"/>
      <c r="W349" s="110"/>
      <c r="X349" s="110"/>
      <c r="Y349" s="110"/>
      <c r="Z349" s="110"/>
      <c r="AF349" s="43"/>
      <c r="AG349" s="44"/>
    </row>
    <row r="350" spans="1:33" hidden="1" x14ac:dyDescent="0.25">
      <c r="A350" s="34">
        <v>139</v>
      </c>
      <c r="B350" s="175"/>
      <c r="C350" s="136" t="str">
        <f t="shared" si="45"/>
        <v/>
      </c>
      <c r="D350" s="137" t="str">
        <f t="shared" si="46"/>
        <v/>
      </c>
      <c r="E350" s="138" t="str">
        <f t="shared" si="44"/>
        <v/>
      </c>
      <c r="F350" s="138" t="str">
        <f t="shared" si="44"/>
        <v/>
      </c>
      <c r="G350" s="138" t="str">
        <f t="shared" si="44"/>
        <v/>
      </c>
      <c r="I350" s="117"/>
      <c r="J350" s="110"/>
      <c r="K350" s="110"/>
      <c r="L350" s="110"/>
      <c r="M350" s="110"/>
      <c r="N350" s="110"/>
      <c r="O350" s="110"/>
      <c r="P350" s="110"/>
      <c r="Q350" s="110"/>
      <c r="R350" s="110"/>
      <c r="S350" s="110"/>
      <c r="T350" s="110"/>
      <c r="U350" s="110"/>
      <c r="V350" s="110"/>
      <c r="W350" s="110"/>
      <c r="X350" s="110"/>
      <c r="Y350" s="110"/>
      <c r="Z350" s="110"/>
      <c r="AF350" s="43"/>
      <c r="AG350" s="44"/>
    </row>
    <row r="351" spans="1:33" hidden="1" x14ac:dyDescent="0.25">
      <c r="A351" s="34">
        <v>140</v>
      </c>
      <c r="B351" s="175"/>
      <c r="C351" s="136" t="str">
        <f t="shared" si="45"/>
        <v/>
      </c>
      <c r="D351" s="137" t="str">
        <f t="shared" si="46"/>
        <v/>
      </c>
      <c r="E351" s="138" t="str">
        <f t="shared" si="44"/>
        <v/>
      </c>
      <c r="F351" s="138" t="str">
        <f t="shared" si="44"/>
        <v/>
      </c>
      <c r="G351" s="138" t="str">
        <f t="shared" si="44"/>
        <v/>
      </c>
      <c r="I351" s="117"/>
      <c r="J351" s="110"/>
      <c r="K351" s="110"/>
      <c r="L351" s="110"/>
      <c r="M351" s="110"/>
      <c r="N351" s="110"/>
      <c r="O351" s="110"/>
      <c r="P351" s="110"/>
      <c r="Q351" s="110"/>
      <c r="R351" s="110"/>
      <c r="S351" s="110"/>
      <c r="T351" s="110"/>
      <c r="U351" s="110"/>
      <c r="V351" s="110"/>
      <c r="W351" s="110"/>
      <c r="X351" s="110"/>
      <c r="Y351" s="110"/>
      <c r="Z351" s="110"/>
      <c r="AF351" s="43"/>
      <c r="AG351" s="44"/>
    </row>
    <row r="352" spans="1:33" hidden="1" x14ac:dyDescent="0.25">
      <c r="A352" s="34">
        <v>141</v>
      </c>
      <c r="B352" s="175"/>
      <c r="C352" s="136" t="str">
        <f t="shared" si="45"/>
        <v/>
      </c>
      <c r="D352" s="137" t="str">
        <f t="shared" si="46"/>
        <v/>
      </c>
      <c r="E352" s="138" t="str">
        <f t="shared" si="44"/>
        <v/>
      </c>
      <c r="F352" s="138" t="str">
        <f t="shared" si="44"/>
        <v/>
      </c>
      <c r="G352" s="138" t="str">
        <f t="shared" si="44"/>
        <v/>
      </c>
      <c r="I352" s="117"/>
      <c r="J352" s="110"/>
      <c r="K352" s="110"/>
      <c r="L352" s="110"/>
      <c r="M352" s="110"/>
      <c r="N352" s="110"/>
      <c r="O352" s="110"/>
      <c r="P352" s="110"/>
      <c r="Q352" s="110"/>
      <c r="R352" s="110"/>
      <c r="S352" s="110"/>
      <c r="T352" s="110"/>
      <c r="U352" s="110"/>
      <c r="V352" s="110"/>
      <c r="W352" s="110"/>
      <c r="X352" s="110"/>
      <c r="Y352" s="110"/>
      <c r="Z352" s="110"/>
      <c r="AF352" s="43"/>
      <c r="AG352" s="44"/>
    </row>
    <row r="353" spans="1:33" hidden="1" x14ac:dyDescent="0.25">
      <c r="A353" s="34">
        <v>142</v>
      </c>
      <c r="B353" s="175"/>
      <c r="C353" s="136" t="str">
        <f t="shared" si="45"/>
        <v/>
      </c>
      <c r="D353" s="137" t="str">
        <f t="shared" si="46"/>
        <v/>
      </c>
      <c r="E353" s="138" t="str">
        <f t="shared" si="44"/>
        <v/>
      </c>
      <c r="F353" s="138" t="str">
        <f t="shared" si="44"/>
        <v/>
      </c>
      <c r="G353" s="138" t="str">
        <f t="shared" si="44"/>
        <v/>
      </c>
      <c r="I353" s="117"/>
      <c r="J353" s="110"/>
      <c r="K353" s="110"/>
      <c r="L353" s="110"/>
      <c r="M353" s="110"/>
      <c r="N353" s="110"/>
      <c r="O353" s="110"/>
      <c r="P353" s="110"/>
      <c r="Q353" s="110"/>
      <c r="R353" s="110"/>
      <c r="S353" s="110"/>
      <c r="T353" s="110"/>
      <c r="U353" s="110"/>
      <c r="V353" s="110"/>
      <c r="W353" s="110"/>
      <c r="X353" s="110"/>
      <c r="Y353" s="110"/>
      <c r="Z353" s="110"/>
      <c r="AF353" s="43"/>
      <c r="AG353" s="44"/>
    </row>
    <row r="354" spans="1:33" hidden="1" x14ac:dyDescent="0.25">
      <c r="A354" s="34">
        <v>143</v>
      </c>
      <c r="B354" s="175"/>
      <c r="C354" s="136" t="str">
        <f t="shared" si="45"/>
        <v/>
      </c>
      <c r="D354" s="137" t="str">
        <f t="shared" si="46"/>
        <v/>
      </c>
      <c r="E354" s="138" t="str">
        <f t="shared" si="44"/>
        <v/>
      </c>
      <c r="F354" s="138" t="str">
        <f t="shared" si="44"/>
        <v/>
      </c>
      <c r="G354" s="138" t="str">
        <f t="shared" si="44"/>
        <v/>
      </c>
      <c r="I354" s="117"/>
      <c r="J354" s="110"/>
      <c r="K354" s="110"/>
      <c r="L354" s="110"/>
      <c r="M354" s="110"/>
      <c r="N354" s="110"/>
      <c r="O354" s="110"/>
      <c r="P354" s="110"/>
      <c r="Q354" s="110"/>
      <c r="R354" s="110"/>
      <c r="S354" s="110"/>
      <c r="T354" s="110"/>
      <c r="U354" s="110"/>
      <c r="V354" s="110"/>
      <c r="W354" s="110"/>
      <c r="X354" s="110"/>
      <c r="Y354" s="110"/>
      <c r="Z354" s="110"/>
      <c r="AF354" s="43"/>
      <c r="AG354" s="44"/>
    </row>
    <row r="355" spans="1:33" hidden="1" x14ac:dyDescent="0.25">
      <c r="A355" s="34">
        <v>144</v>
      </c>
      <c r="B355" s="175"/>
      <c r="C355" s="136" t="str">
        <f t="shared" si="45"/>
        <v/>
      </c>
      <c r="D355" s="137" t="str">
        <f t="shared" si="46"/>
        <v/>
      </c>
      <c r="E355" s="138" t="str">
        <f t="shared" si="44"/>
        <v/>
      </c>
      <c r="F355" s="138" t="str">
        <f t="shared" si="44"/>
        <v/>
      </c>
      <c r="G355" s="138" t="str">
        <f t="shared" si="44"/>
        <v/>
      </c>
      <c r="I355" s="117"/>
      <c r="J355" s="110"/>
      <c r="K355" s="110"/>
      <c r="L355" s="110"/>
      <c r="M355" s="110"/>
      <c r="N355" s="110"/>
      <c r="O355" s="110"/>
      <c r="P355" s="110"/>
      <c r="Q355" s="110"/>
      <c r="R355" s="110"/>
      <c r="S355" s="110"/>
      <c r="T355" s="110"/>
      <c r="U355" s="110"/>
      <c r="V355" s="110"/>
      <c r="W355" s="110"/>
      <c r="X355" s="110"/>
      <c r="Y355" s="110"/>
      <c r="Z355" s="110"/>
      <c r="AF355" s="43"/>
      <c r="AG355" s="44"/>
    </row>
    <row r="356" spans="1:33" hidden="1" x14ac:dyDescent="0.25">
      <c r="A356" s="34">
        <v>145</v>
      </c>
      <c r="B356" s="175"/>
      <c r="C356" s="136" t="str">
        <f t="shared" si="45"/>
        <v/>
      </c>
      <c r="D356" s="137" t="str">
        <f t="shared" si="46"/>
        <v/>
      </c>
      <c r="E356" s="138" t="str">
        <f t="shared" si="44"/>
        <v/>
      </c>
      <c r="F356" s="138" t="str">
        <f t="shared" si="44"/>
        <v/>
      </c>
      <c r="G356" s="138" t="str">
        <f t="shared" si="44"/>
        <v/>
      </c>
      <c r="I356" s="117"/>
      <c r="J356" s="110"/>
      <c r="K356" s="110"/>
      <c r="L356" s="110"/>
      <c r="M356" s="110"/>
      <c r="N356" s="110"/>
      <c r="O356" s="110"/>
      <c r="P356" s="110"/>
      <c r="Q356" s="110"/>
      <c r="R356" s="110"/>
      <c r="S356" s="110"/>
      <c r="T356" s="110"/>
      <c r="U356" s="110"/>
      <c r="V356" s="110"/>
      <c r="W356" s="110"/>
      <c r="X356" s="110"/>
      <c r="Y356" s="110"/>
      <c r="Z356" s="110"/>
      <c r="AF356" s="43"/>
      <c r="AG356" s="44"/>
    </row>
    <row r="357" spans="1:33" hidden="1" x14ac:dyDescent="0.25">
      <c r="A357" s="34">
        <v>146</v>
      </c>
      <c r="B357" s="175"/>
      <c r="C357" s="136" t="str">
        <f t="shared" si="45"/>
        <v/>
      </c>
      <c r="D357" s="137" t="str">
        <f t="shared" si="46"/>
        <v/>
      </c>
      <c r="E357" s="138" t="str">
        <f t="shared" si="44"/>
        <v/>
      </c>
      <c r="F357" s="138" t="str">
        <f t="shared" si="44"/>
        <v/>
      </c>
      <c r="G357" s="138" t="str">
        <f t="shared" si="44"/>
        <v/>
      </c>
      <c r="I357" s="117"/>
      <c r="J357" s="110"/>
      <c r="K357" s="110"/>
      <c r="L357" s="110"/>
      <c r="M357" s="110"/>
      <c r="N357" s="110"/>
      <c r="O357" s="110"/>
      <c r="P357" s="110"/>
      <c r="Q357" s="110"/>
      <c r="R357" s="110"/>
      <c r="S357" s="110"/>
      <c r="T357" s="110"/>
      <c r="U357" s="110"/>
      <c r="V357" s="110"/>
      <c r="W357" s="110"/>
      <c r="X357" s="110"/>
      <c r="Y357" s="110"/>
      <c r="Z357" s="110"/>
      <c r="AF357" s="43"/>
      <c r="AG357" s="44"/>
    </row>
    <row r="358" spans="1:33" hidden="1" x14ac:dyDescent="0.25">
      <c r="A358" s="34">
        <v>147</v>
      </c>
      <c r="B358" s="175"/>
      <c r="C358" s="136" t="str">
        <f t="shared" si="45"/>
        <v/>
      </c>
      <c r="D358" s="137" t="str">
        <f t="shared" si="46"/>
        <v/>
      </c>
      <c r="E358" s="138" t="str">
        <f t="shared" ref="E358:G377" si="47">IF(E$211="","",HLOOKUP(E$211,$B$3:$AG$205,$A358,0))</f>
        <v/>
      </c>
      <c r="F358" s="138" t="str">
        <f t="shared" si="47"/>
        <v/>
      </c>
      <c r="G358" s="138" t="str">
        <f t="shared" si="47"/>
        <v/>
      </c>
      <c r="I358" s="117"/>
      <c r="J358" s="110"/>
      <c r="K358" s="110"/>
      <c r="L358" s="110"/>
      <c r="M358" s="110"/>
      <c r="N358" s="110"/>
      <c r="O358" s="110"/>
      <c r="P358" s="110"/>
      <c r="Q358" s="110"/>
      <c r="R358" s="110"/>
      <c r="S358" s="110"/>
      <c r="T358" s="110"/>
      <c r="U358" s="110"/>
      <c r="V358" s="110"/>
      <c r="W358" s="110"/>
      <c r="X358" s="110"/>
      <c r="Y358" s="110"/>
      <c r="Z358" s="110"/>
      <c r="AF358" s="43"/>
      <c r="AG358" s="44"/>
    </row>
    <row r="359" spans="1:33" hidden="1" x14ac:dyDescent="0.25">
      <c r="A359" s="34">
        <v>148</v>
      </c>
      <c r="B359" s="175"/>
      <c r="C359" s="136" t="str">
        <f t="shared" si="45"/>
        <v/>
      </c>
      <c r="D359" s="137" t="str">
        <f t="shared" si="46"/>
        <v/>
      </c>
      <c r="E359" s="138" t="str">
        <f t="shared" si="47"/>
        <v/>
      </c>
      <c r="F359" s="138" t="str">
        <f t="shared" si="47"/>
        <v/>
      </c>
      <c r="G359" s="138" t="str">
        <f t="shared" si="47"/>
        <v/>
      </c>
      <c r="I359" s="117"/>
      <c r="J359" s="110"/>
      <c r="K359" s="110"/>
      <c r="L359" s="110"/>
      <c r="M359" s="110"/>
      <c r="N359" s="110"/>
      <c r="O359" s="110"/>
      <c r="P359" s="110"/>
      <c r="Q359" s="110"/>
      <c r="R359" s="110"/>
      <c r="S359" s="110"/>
      <c r="T359" s="110"/>
      <c r="U359" s="110"/>
      <c r="V359" s="110"/>
      <c r="W359" s="110"/>
      <c r="X359" s="110"/>
      <c r="Y359" s="110"/>
      <c r="Z359" s="110"/>
      <c r="AF359" s="43"/>
      <c r="AG359" s="44"/>
    </row>
    <row r="360" spans="1:33" hidden="1" x14ac:dyDescent="0.25">
      <c r="A360" s="34">
        <v>149</v>
      </c>
      <c r="B360" s="175"/>
      <c r="C360" s="136" t="str">
        <f t="shared" si="45"/>
        <v/>
      </c>
      <c r="D360" s="137" t="str">
        <f t="shared" si="46"/>
        <v/>
      </c>
      <c r="E360" s="138" t="str">
        <f t="shared" si="47"/>
        <v/>
      </c>
      <c r="F360" s="138" t="str">
        <f t="shared" si="47"/>
        <v/>
      </c>
      <c r="G360" s="138" t="str">
        <f t="shared" si="47"/>
        <v/>
      </c>
      <c r="I360" s="117"/>
      <c r="J360" s="110"/>
      <c r="K360" s="110"/>
      <c r="L360" s="110"/>
      <c r="M360" s="110"/>
      <c r="N360" s="110"/>
      <c r="O360" s="110"/>
      <c r="P360" s="110"/>
      <c r="Q360" s="110"/>
      <c r="R360" s="110"/>
      <c r="S360" s="110"/>
      <c r="T360" s="110"/>
      <c r="U360" s="110"/>
      <c r="V360" s="110"/>
      <c r="W360" s="110"/>
      <c r="X360" s="110"/>
      <c r="Y360" s="110"/>
      <c r="Z360" s="110"/>
      <c r="AF360" s="43"/>
      <c r="AG360" s="44"/>
    </row>
    <row r="361" spans="1:33" hidden="1" x14ac:dyDescent="0.25">
      <c r="A361" s="34">
        <v>150</v>
      </c>
      <c r="B361" s="175"/>
      <c r="C361" s="136" t="str">
        <f t="shared" si="45"/>
        <v/>
      </c>
      <c r="D361" s="137" t="str">
        <f t="shared" si="46"/>
        <v/>
      </c>
      <c r="E361" s="138" t="str">
        <f t="shared" si="47"/>
        <v/>
      </c>
      <c r="F361" s="138" t="str">
        <f t="shared" si="47"/>
        <v/>
      </c>
      <c r="G361" s="138" t="str">
        <f t="shared" si="47"/>
        <v/>
      </c>
      <c r="I361" s="117"/>
      <c r="J361" s="110"/>
      <c r="K361" s="110"/>
      <c r="L361" s="110"/>
      <c r="M361" s="110"/>
      <c r="N361" s="110"/>
      <c r="O361" s="110"/>
      <c r="P361" s="110"/>
      <c r="Q361" s="110"/>
      <c r="R361" s="110"/>
      <c r="S361" s="110"/>
      <c r="T361" s="110"/>
      <c r="U361" s="110"/>
      <c r="V361" s="110"/>
      <c r="W361" s="110"/>
      <c r="X361" s="110"/>
      <c r="Y361" s="110"/>
      <c r="Z361" s="110"/>
      <c r="AF361" s="43"/>
      <c r="AG361" s="44"/>
    </row>
    <row r="362" spans="1:33" hidden="1" x14ac:dyDescent="0.25">
      <c r="A362" s="34">
        <v>151</v>
      </c>
      <c r="B362" s="175"/>
      <c r="C362" s="136" t="str">
        <f t="shared" si="45"/>
        <v/>
      </c>
      <c r="D362" s="137" t="str">
        <f t="shared" si="46"/>
        <v/>
      </c>
      <c r="E362" s="138" t="str">
        <f t="shared" si="47"/>
        <v/>
      </c>
      <c r="F362" s="138" t="str">
        <f t="shared" si="47"/>
        <v/>
      </c>
      <c r="G362" s="138" t="str">
        <f t="shared" si="47"/>
        <v/>
      </c>
      <c r="I362" s="117"/>
      <c r="J362" s="110"/>
      <c r="K362" s="110"/>
      <c r="L362" s="110"/>
      <c r="M362" s="110"/>
      <c r="N362" s="110"/>
      <c r="O362" s="110"/>
      <c r="P362" s="110"/>
      <c r="Q362" s="110"/>
      <c r="R362" s="110"/>
      <c r="S362" s="110"/>
      <c r="T362" s="110"/>
      <c r="U362" s="110"/>
      <c r="V362" s="110"/>
      <c r="W362" s="110"/>
      <c r="X362" s="110"/>
      <c r="Y362" s="110"/>
      <c r="Z362" s="110"/>
      <c r="AF362" s="43"/>
      <c r="AG362" s="44"/>
    </row>
    <row r="363" spans="1:33" hidden="1" x14ac:dyDescent="0.25">
      <c r="A363" s="34">
        <v>152</v>
      </c>
      <c r="B363" s="175"/>
      <c r="C363" s="136" t="str">
        <f t="shared" si="45"/>
        <v/>
      </c>
      <c r="D363" s="137" t="str">
        <f t="shared" si="46"/>
        <v/>
      </c>
      <c r="E363" s="138" t="str">
        <f t="shared" si="47"/>
        <v/>
      </c>
      <c r="F363" s="138" t="str">
        <f t="shared" si="47"/>
        <v/>
      </c>
      <c r="G363" s="138" t="str">
        <f t="shared" si="47"/>
        <v/>
      </c>
      <c r="I363" s="117"/>
      <c r="J363" s="110"/>
      <c r="K363" s="110"/>
      <c r="L363" s="110"/>
      <c r="M363" s="110"/>
      <c r="N363" s="110"/>
      <c r="O363" s="110"/>
      <c r="P363" s="110"/>
      <c r="Q363" s="110"/>
      <c r="R363" s="110"/>
      <c r="S363" s="110"/>
      <c r="T363" s="110"/>
      <c r="U363" s="110"/>
      <c r="V363" s="110"/>
      <c r="W363" s="110"/>
      <c r="X363" s="110"/>
      <c r="Y363" s="110"/>
      <c r="Z363" s="110"/>
      <c r="AF363" s="43"/>
      <c r="AG363" s="44"/>
    </row>
    <row r="364" spans="1:33" hidden="1" x14ac:dyDescent="0.25">
      <c r="A364" s="34">
        <v>153</v>
      </c>
      <c r="B364" s="175"/>
      <c r="C364" s="136" t="str">
        <f t="shared" si="45"/>
        <v/>
      </c>
      <c r="D364" s="137" t="str">
        <f t="shared" si="46"/>
        <v/>
      </c>
      <c r="E364" s="138" t="str">
        <f t="shared" si="47"/>
        <v/>
      </c>
      <c r="F364" s="138" t="str">
        <f t="shared" si="47"/>
        <v/>
      </c>
      <c r="G364" s="138" t="str">
        <f t="shared" si="47"/>
        <v/>
      </c>
      <c r="I364" s="117"/>
      <c r="J364" s="110"/>
      <c r="K364" s="110"/>
      <c r="L364" s="110"/>
      <c r="M364" s="110"/>
      <c r="N364" s="110"/>
      <c r="O364" s="110"/>
      <c r="P364" s="110"/>
      <c r="Q364" s="110"/>
      <c r="R364" s="110"/>
      <c r="S364" s="110"/>
      <c r="T364" s="110"/>
      <c r="U364" s="110"/>
      <c r="V364" s="110"/>
      <c r="W364" s="110"/>
      <c r="X364" s="110"/>
      <c r="Y364" s="110"/>
      <c r="Z364" s="110"/>
      <c r="AF364" s="43"/>
      <c r="AG364" s="44"/>
    </row>
    <row r="365" spans="1:33" hidden="1" x14ac:dyDescent="0.25">
      <c r="A365" s="34">
        <v>154</v>
      </c>
      <c r="B365" s="175"/>
      <c r="C365" s="136" t="str">
        <f t="shared" si="45"/>
        <v/>
      </c>
      <c r="D365" s="137" t="str">
        <f t="shared" si="46"/>
        <v/>
      </c>
      <c r="E365" s="138" t="str">
        <f t="shared" si="47"/>
        <v/>
      </c>
      <c r="F365" s="138" t="str">
        <f t="shared" si="47"/>
        <v/>
      </c>
      <c r="G365" s="138" t="str">
        <f t="shared" si="47"/>
        <v/>
      </c>
      <c r="I365" s="117"/>
      <c r="J365" s="110"/>
      <c r="K365" s="110"/>
      <c r="L365" s="110"/>
      <c r="M365" s="110"/>
      <c r="N365" s="110"/>
      <c r="O365" s="110"/>
      <c r="P365" s="110"/>
      <c r="Q365" s="110"/>
      <c r="R365" s="110"/>
      <c r="S365" s="110"/>
      <c r="T365" s="110"/>
      <c r="U365" s="110"/>
      <c r="V365" s="110"/>
      <c r="W365" s="110"/>
      <c r="X365" s="110"/>
      <c r="Y365" s="110"/>
      <c r="Z365" s="110"/>
      <c r="AF365" s="43"/>
      <c r="AG365" s="44"/>
    </row>
    <row r="366" spans="1:33" hidden="1" x14ac:dyDescent="0.25">
      <c r="A366" s="34">
        <v>155</v>
      </c>
      <c r="B366" s="175"/>
      <c r="C366" s="136" t="str">
        <f t="shared" si="45"/>
        <v/>
      </c>
      <c r="D366" s="137" t="str">
        <f t="shared" si="46"/>
        <v/>
      </c>
      <c r="E366" s="138" t="str">
        <f t="shared" si="47"/>
        <v/>
      </c>
      <c r="F366" s="138" t="str">
        <f t="shared" si="47"/>
        <v/>
      </c>
      <c r="G366" s="138" t="str">
        <f t="shared" si="47"/>
        <v/>
      </c>
      <c r="I366" s="117"/>
      <c r="J366" s="110"/>
      <c r="K366" s="110"/>
      <c r="L366" s="110"/>
      <c r="M366" s="110"/>
      <c r="N366" s="110"/>
      <c r="O366" s="110"/>
      <c r="P366" s="110"/>
      <c r="Q366" s="110"/>
      <c r="R366" s="110"/>
      <c r="S366" s="110"/>
      <c r="T366" s="110"/>
      <c r="U366" s="110"/>
      <c r="V366" s="110"/>
      <c r="W366" s="110"/>
      <c r="X366" s="110"/>
      <c r="Y366" s="110"/>
      <c r="Z366" s="110"/>
      <c r="AF366" s="43"/>
      <c r="AG366" s="44"/>
    </row>
    <row r="367" spans="1:33" hidden="1" x14ac:dyDescent="0.25">
      <c r="A367" s="34">
        <v>156</v>
      </c>
      <c r="B367" s="175"/>
      <c r="C367" s="136" t="str">
        <f t="shared" si="45"/>
        <v/>
      </c>
      <c r="D367" s="137" t="str">
        <f t="shared" si="46"/>
        <v/>
      </c>
      <c r="E367" s="138" t="str">
        <f t="shared" si="47"/>
        <v/>
      </c>
      <c r="F367" s="138" t="str">
        <f t="shared" si="47"/>
        <v/>
      </c>
      <c r="G367" s="138" t="str">
        <f t="shared" si="47"/>
        <v/>
      </c>
      <c r="I367" s="117"/>
      <c r="J367" s="110"/>
      <c r="K367" s="110"/>
      <c r="L367" s="110"/>
      <c r="M367" s="110"/>
      <c r="N367" s="110"/>
      <c r="O367" s="110"/>
      <c r="P367" s="110"/>
      <c r="Q367" s="110"/>
      <c r="R367" s="110"/>
      <c r="S367" s="110"/>
      <c r="T367" s="110"/>
      <c r="U367" s="110"/>
      <c r="V367" s="110"/>
      <c r="W367" s="110"/>
      <c r="X367" s="110"/>
      <c r="Y367" s="110"/>
      <c r="Z367" s="110"/>
      <c r="AF367" s="43"/>
      <c r="AG367" s="44"/>
    </row>
    <row r="368" spans="1:33" hidden="1" x14ac:dyDescent="0.25">
      <c r="A368" s="34">
        <v>157</v>
      </c>
      <c r="B368" s="175"/>
      <c r="C368" s="136" t="str">
        <f t="shared" si="45"/>
        <v/>
      </c>
      <c r="D368" s="137" t="str">
        <f t="shared" si="46"/>
        <v/>
      </c>
      <c r="E368" s="138" t="str">
        <f t="shared" si="47"/>
        <v/>
      </c>
      <c r="F368" s="138" t="str">
        <f t="shared" si="47"/>
        <v/>
      </c>
      <c r="G368" s="138" t="str">
        <f t="shared" si="47"/>
        <v/>
      </c>
      <c r="I368" s="117"/>
      <c r="J368" s="110"/>
      <c r="K368" s="110"/>
      <c r="L368" s="110"/>
      <c r="M368" s="110"/>
      <c r="N368" s="110"/>
      <c r="O368" s="110"/>
      <c r="P368" s="110"/>
      <c r="Q368" s="110"/>
      <c r="R368" s="110"/>
      <c r="S368" s="110"/>
      <c r="T368" s="110"/>
      <c r="U368" s="110"/>
      <c r="V368" s="110"/>
      <c r="W368" s="110"/>
      <c r="X368" s="110"/>
      <c r="Y368" s="110"/>
      <c r="Z368" s="110"/>
      <c r="AF368" s="43"/>
      <c r="AG368" s="44"/>
    </row>
    <row r="369" spans="1:33" hidden="1" x14ac:dyDescent="0.25">
      <c r="A369" s="34">
        <v>158</v>
      </c>
      <c r="B369" s="175"/>
      <c r="C369" s="136" t="str">
        <f t="shared" si="45"/>
        <v/>
      </c>
      <c r="D369" s="137" t="str">
        <f t="shared" si="46"/>
        <v/>
      </c>
      <c r="E369" s="138" t="str">
        <f t="shared" si="47"/>
        <v/>
      </c>
      <c r="F369" s="138" t="str">
        <f t="shared" si="47"/>
        <v/>
      </c>
      <c r="G369" s="138" t="str">
        <f t="shared" si="47"/>
        <v/>
      </c>
      <c r="I369" s="117"/>
      <c r="J369" s="110"/>
      <c r="K369" s="110"/>
      <c r="L369" s="110"/>
      <c r="M369" s="110"/>
      <c r="N369" s="110"/>
      <c r="O369" s="110"/>
      <c r="P369" s="110"/>
      <c r="Q369" s="110"/>
      <c r="R369" s="110"/>
      <c r="S369" s="110"/>
      <c r="T369" s="110"/>
      <c r="U369" s="110"/>
      <c r="V369" s="110"/>
      <c r="W369" s="110"/>
      <c r="X369" s="110"/>
      <c r="Y369" s="110"/>
      <c r="Z369" s="110"/>
      <c r="AF369" s="43"/>
      <c r="AG369" s="44"/>
    </row>
    <row r="370" spans="1:33" hidden="1" x14ac:dyDescent="0.25">
      <c r="A370" s="34">
        <v>159</v>
      </c>
      <c r="B370" s="175"/>
      <c r="C370" s="136" t="str">
        <f t="shared" si="45"/>
        <v/>
      </c>
      <c r="D370" s="137" t="str">
        <f t="shared" si="46"/>
        <v/>
      </c>
      <c r="E370" s="138" t="str">
        <f t="shared" si="47"/>
        <v/>
      </c>
      <c r="F370" s="138" t="str">
        <f t="shared" si="47"/>
        <v/>
      </c>
      <c r="G370" s="138" t="str">
        <f t="shared" si="47"/>
        <v/>
      </c>
      <c r="I370" s="117"/>
      <c r="J370" s="110"/>
      <c r="K370" s="110"/>
      <c r="L370" s="110"/>
      <c r="M370" s="110"/>
      <c r="N370" s="110"/>
      <c r="O370" s="110"/>
      <c r="P370" s="110"/>
      <c r="Q370" s="110"/>
      <c r="R370" s="110"/>
      <c r="S370" s="110"/>
      <c r="T370" s="110"/>
      <c r="U370" s="110"/>
      <c r="V370" s="110"/>
      <c r="W370" s="110"/>
      <c r="X370" s="110"/>
      <c r="Y370" s="110"/>
      <c r="Z370" s="110"/>
      <c r="AF370" s="43"/>
      <c r="AG370" s="44"/>
    </row>
    <row r="371" spans="1:33" hidden="1" x14ac:dyDescent="0.25">
      <c r="A371" s="34">
        <v>160</v>
      </c>
      <c r="B371" s="175"/>
      <c r="C371" s="136" t="str">
        <f t="shared" si="45"/>
        <v/>
      </c>
      <c r="D371" s="137" t="str">
        <f t="shared" si="46"/>
        <v/>
      </c>
      <c r="E371" s="138" t="str">
        <f t="shared" si="47"/>
        <v/>
      </c>
      <c r="F371" s="138" t="str">
        <f t="shared" si="47"/>
        <v/>
      </c>
      <c r="G371" s="138" t="str">
        <f t="shared" si="47"/>
        <v/>
      </c>
      <c r="I371" s="117"/>
      <c r="J371" s="110"/>
      <c r="K371" s="110"/>
      <c r="L371" s="110"/>
      <c r="M371" s="110"/>
      <c r="N371" s="110"/>
      <c r="O371" s="110"/>
      <c r="P371" s="110"/>
      <c r="Q371" s="110"/>
      <c r="R371" s="110"/>
      <c r="S371" s="110"/>
      <c r="T371" s="110"/>
      <c r="U371" s="110"/>
      <c r="V371" s="110"/>
      <c r="W371" s="110"/>
      <c r="X371" s="110"/>
      <c r="Y371" s="110"/>
      <c r="Z371" s="110"/>
      <c r="AF371" s="43"/>
      <c r="AG371" s="44"/>
    </row>
    <row r="372" spans="1:33" hidden="1" x14ac:dyDescent="0.25">
      <c r="A372" s="34">
        <v>161</v>
      </c>
      <c r="B372" s="175"/>
      <c r="C372" s="136" t="str">
        <f t="shared" si="45"/>
        <v/>
      </c>
      <c r="D372" s="137" t="str">
        <f t="shared" si="46"/>
        <v/>
      </c>
      <c r="E372" s="138" t="str">
        <f t="shared" si="47"/>
        <v/>
      </c>
      <c r="F372" s="138" t="str">
        <f t="shared" si="47"/>
        <v/>
      </c>
      <c r="G372" s="138" t="str">
        <f t="shared" si="47"/>
        <v/>
      </c>
      <c r="I372" s="117"/>
      <c r="J372" s="110"/>
      <c r="K372" s="110"/>
      <c r="L372" s="110"/>
      <c r="M372" s="110"/>
      <c r="N372" s="110"/>
      <c r="O372" s="110"/>
      <c r="P372" s="110"/>
      <c r="Q372" s="110"/>
      <c r="R372" s="110"/>
      <c r="S372" s="110"/>
      <c r="T372" s="110"/>
      <c r="U372" s="110"/>
      <c r="V372" s="110"/>
      <c r="W372" s="110"/>
      <c r="X372" s="110"/>
      <c r="Y372" s="110"/>
      <c r="Z372" s="110"/>
      <c r="AF372" s="43"/>
      <c r="AG372" s="44"/>
    </row>
    <row r="373" spans="1:33" hidden="1" x14ac:dyDescent="0.25">
      <c r="A373" s="34">
        <v>162</v>
      </c>
      <c r="B373" s="175"/>
      <c r="C373" s="136" t="str">
        <f t="shared" si="45"/>
        <v/>
      </c>
      <c r="D373" s="137" t="str">
        <f t="shared" si="46"/>
        <v/>
      </c>
      <c r="E373" s="138" t="str">
        <f t="shared" si="47"/>
        <v/>
      </c>
      <c r="F373" s="138" t="str">
        <f t="shared" si="47"/>
        <v/>
      </c>
      <c r="G373" s="138" t="str">
        <f t="shared" si="47"/>
        <v/>
      </c>
      <c r="I373" s="117"/>
      <c r="J373" s="110"/>
      <c r="K373" s="110"/>
      <c r="L373" s="110"/>
      <c r="M373" s="110"/>
      <c r="N373" s="110"/>
      <c r="O373" s="110"/>
      <c r="P373" s="110"/>
      <c r="Q373" s="110"/>
      <c r="R373" s="110"/>
      <c r="S373" s="110"/>
      <c r="T373" s="110"/>
      <c r="U373" s="110"/>
      <c r="V373" s="110"/>
      <c r="W373" s="110"/>
      <c r="X373" s="110"/>
      <c r="Y373" s="110"/>
      <c r="Z373" s="110"/>
      <c r="AF373" s="43"/>
      <c r="AG373" s="44"/>
    </row>
    <row r="374" spans="1:33" hidden="1" x14ac:dyDescent="0.25">
      <c r="A374" s="34">
        <v>163</v>
      </c>
      <c r="B374" s="175"/>
      <c r="C374" s="136" t="str">
        <f t="shared" ref="C374:C405" si="48">IF(E$211="","",HLOOKUP(C$211,$B$3:$AG$205,$A374,0))</f>
        <v/>
      </c>
      <c r="D374" s="137" t="str">
        <f t="shared" ref="D374:D405" si="49">IF(E$211="","",HLOOKUP(D$211,$B$3:$AG$205,$A374,0))</f>
        <v/>
      </c>
      <c r="E374" s="138" t="str">
        <f t="shared" si="47"/>
        <v/>
      </c>
      <c r="F374" s="138" t="str">
        <f t="shared" si="47"/>
        <v/>
      </c>
      <c r="G374" s="138" t="str">
        <f t="shared" si="47"/>
        <v/>
      </c>
      <c r="I374" s="117"/>
      <c r="J374" s="110"/>
      <c r="K374" s="110"/>
      <c r="L374" s="110"/>
      <c r="M374" s="110"/>
      <c r="N374" s="110"/>
      <c r="O374" s="110"/>
      <c r="P374" s="110"/>
      <c r="Q374" s="110"/>
      <c r="R374" s="110"/>
      <c r="S374" s="110"/>
      <c r="T374" s="110"/>
      <c r="U374" s="110"/>
      <c r="V374" s="110"/>
      <c r="W374" s="110"/>
      <c r="X374" s="110"/>
      <c r="Y374" s="110"/>
      <c r="Z374" s="110"/>
      <c r="AF374" s="43"/>
      <c r="AG374" s="44"/>
    </row>
    <row r="375" spans="1:33" hidden="1" x14ac:dyDescent="0.25">
      <c r="A375" s="34">
        <v>164</v>
      </c>
      <c r="B375" s="175"/>
      <c r="C375" s="136" t="str">
        <f t="shared" si="48"/>
        <v/>
      </c>
      <c r="D375" s="137" t="str">
        <f t="shared" si="49"/>
        <v/>
      </c>
      <c r="E375" s="138" t="str">
        <f t="shared" si="47"/>
        <v/>
      </c>
      <c r="F375" s="138" t="str">
        <f t="shared" si="47"/>
        <v/>
      </c>
      <c r="G375" s="138" t="str">
        <f t="shared" si="47"/>
        <v/>
      </c>
      <c r="I375" s="117"/>
      <c r="J375" s="110"/>
      <c r="K375" s="110"/>
      <c r="L375" s="110"/>
      <c r="M375" s="110"/>
      <c r="N375" s="110"/>
      <c r="O375" s="110"/>
      <c r="P375" s="110"/>
      <c r="Q375" s="110"/>
      <c r="R375" s="110"/>
      <c r="S375" s="110"/>
      <c r="T375" s="110"/>
      <c r="U375" s="110"/>
      <c r="V375" s="110"/>
      <c r="W375" s="110"/>
      <c r="X375" s="110"/>
      <c r="Y375" s="110"/>
      <c r="Z375" s="110"/>
      <c r="AF375" s="43"/>
      <c r="AG375" s="44"/>
    </row>
    <row r="376" spans="1:33" hidden="1" x14ac:dyDescent="0.25">
      <c r="A376" s="34">
        <v>165</v>
      </c>
      <c r="B376" s="175"/>
      <c r="C376" s="136" t="str">
        <f t="shared" si="48"/>
        <v/>
      </c>
      <c r="D376" s="137" t="str">
        <f t="shared" si="49"/>
        <v/>
      </c>
      <c r="E376" s="138" t="str">
        <f t="shared" si="47"/>
        <v/>
      </c>
      <c r="F376" s="138" t="str">
        <f t="shared" si="47"/>
        <v/>
      </c>
      <c r="G376" s="138" t="str">
        <f t="shared" si="47"/>
        <v/>
      </c>
      <c r="I376" s="117"/>
      <c r="J376" s="110"/>
      <c r="K376" s="110"/>
      <c r="L376" s="110"/>
      <c r="M376" s="110"/>
      <c r="N376" s="110"/>
      <c r="O376" s="110"/>
      <c r="P376" s="110"/>
      <c r="Q376" s="110"/>
      <c r="R376" s="110"/>
      <c r="S376" s="110"/>
      <c r="T376" s="110"/>
      <c r="U376" s="110"/>
      <c r="V376" s="110"/>
      <c r="W376" s="110"/>
      <c r="X376" s="110"/>
      <c r="Y376" s="110"/>
      <c r="Z376" s="110"/>
      <c r="AF376" s="43"/>
      <c r="AG376" s="44"/>
    </row>
    <row r="377" spans="1:33" hidden="1" x14ac:dyDescent="0.25">
      <c r="A377" s="34">
        <v>166</v>
      </c>
      <c r="B377" s="175"/>
      <c r="C377" s="136" t="str">
        <f t="shared" si="48"/>
        <v/>
      </c>
      <c r="D377" s="137" t="str">
        <f t="shared" si="49"/>
        <v/>
      </c>
      <c r="E377" s="138" t="str">
        <f t="shared" si="47"/>
        <v/>
      </c>
      <c r="F377" s="138" t="str">
        <f t="shared" si="47"/>
        <v/>
      </c>
      <c r="G377" s="138" t="str">
        <f t="shared" si="47"/>
        <v/>
      </c>
      <c r="I377" s="117"/>
      <c r="J377" s="110"/>
      <c r="K377" s="110"/>
      <c r="L377" s="110"/>
      <c r="M377" s="110"/>
      <c r="N377" s="110"/>
      <c r="O377" s="110"/>
      <c r="P377" s="110"/>
      <c r="Q377" s="110"/>
      <c r="R377" s="110"/>
      <c r="S377" s="110"/>
      <c r="T377" s="110"/>
      <c r="U377" s="110"/>
      <c r="V377" s="110"/>
      <c r="W377" s="110"/>
      <c r="X377" s="110"/>
      <c r="Y377" s="110"/>
      <c r="Z377" s="110"/>
      <c r="AF377" s="43"/>
      <c r="AG377" s="44"/>
    </row>
    <row r="378" spans="1:33" hidden="1" x14ac:dyDescent="0.25">
      <c r="A378" s="34">
        <v>167</v>
      </c>
      <c r="B378" s="175"/>
      <c r="C378" s="136" t="str">
        <f t="shared" si="48"/>
        <v/>
      </c>
      <c r="D378" s="137" t="str">
        <f t="shared" si="49"/>
        <v/>
      </c>
      <c r="E378" s="138" t="str">
        <f t="shared" ref="E378:G397" si="50">IF(E$211="","",HLOOKUP(E$211,$B$3:$AG$205,$A378,0))</f>
        <v/>
      </c>
      <c r="F378" s="138" t="str">
        <f t="shared" si="50"/>
        <v/>
      </c>
      <c r="G378" s="138" t="str">
        <f t="shared" si="50"/>
        <v/>
      </c>
      <c r="I378" s="117"/>
      <c r="J378" s="110"/>
      <c r="K378" s="110"/>
      <c r="L378" s="110"/>
      <c r="M378" s="110"/>
      <c r="N378" s="110"/>
      <c r="O378" s="110"/>
      <c r="P378" s="110"/>
      <c r="Q378" s="110"/>
      <c r="R378" s="110"/>
      <c r="S378" s="110"/>
      <c r="T378" s="110"/>
      <c r="U378" s="110"/>
      <c r="V378" s="110"/>
      <c r="W378" s="110"/>
      <c r="X378" s="110"/>
      <c r="Y378" s="110"/>
      <c r="Z378" s="110"/>
      <c r="AF378" s="43"/>
      <c r="AG378" s="44"/>
    </row>
    <row r="379" spans="1:33" hidden="1" x14ac:dyDescent="0.25">
      <c r="A379" s="34">
        <v>168</v>
      </c>
      <c r="B379" s="175"/>
      <c r="C379" s="136" t="str">
        <f t="shared" si="48"/>
        <v/>
      </c>
      <c r="D379" s="137" t="str">
        <f t="shared" si="49"/>
        <v/>
      </c>
      <c r="E379" s="138" t="str">
        <f t="shared" si="50"/>
        <v/>
      </c>
      <c r="F379" s="138" t="str">
        <f t="shared" si="50"/>
        <v/>
      </c>
      <c r="G379" s="138" t="str">
        <f t="shared" si="50"/>
        <v/>
      </c>
      <c r="I379" s="117"/>
      <c r="J379" s="110"/>
      <c r="K379" s="110"/>
      <c r="L379" s="110"/>
      <c r="M379" s="110"/>
      <c r="N379" s="110"/>
      <c r="O379" s="110"/>
      <c r="P379" s="110"/>
      <c r="Q379" s="110"/>
      <c r="R379" s="110"/>
      <c r="S379" s="110"/>
      <c r="T379" s="110"/>
      <c r="U379" s="110"/>
      <c r="V379" s="110"/>
      <c r="W379" s="110"/>
      <c r="X379" s="110"/>
      <c r="Y379" s="110"/>
      <c r="Z379" s="110"/>
      <c r="AF379" s="43"/>
      <c r="AG379" s="44"/>
    </row>
    <row r="380" spans="1:33" hidden="1" x14ac:dyDescent="0.25">
      <c r="A380" s="34">
        <v>169</v>
      </c>
      <c r="B380" s="175"/>
      <c r="C380" s="136" t="str">
        <f t="shared" si="48"/>
        <v/>
      </c>
      <c r="D380" s="137" t="str">
        <f t="shared" si="49"/>
        <v/>
      </c>
      <c r="E380" s="138" t="str">
        <f t="shared" si="50"/>
        <v/>
      </c>
      <c r="F380" s="138" t="str">
        <f t="shared" si="50"/>
        <v/>
      </c>
      <c r="G380" s="138" t="str">
        <f t="shared" si="50"/>
        <v/>
      </c>
      <c r="I380" s="117"/>
      <c r="J380" s="110"/>
      <c r="K380" s="110"/>
      <c r="L380" s="110"/>
      <c r="M380" s="110"/>
      <c r="N380" s="110"/>
      <c r="O380" s="110"/>
      <c r="P380" s="110"/>
      <c r="Q380" s="110"/>
      <c r="R380" s="110"/>
      <c r="S380" s="110"/>
      <c r="T380" s="110"/>
      <c r="U380" s="110"/>
      <c r="V380" s="110"/>
      <c r="W380" s="110"/>
      <c r="X380" s="110"/>
      <c r="Y380" s="110"/>
      <c r="Z380" s="110"/>
      <c r="AF380" s="43"/>
      <c r="AG380" s="44"/>
    </row>
    <row r="381" spans="1:33" hidden="1" x14ac:dyDescent="0.25">
      <c r="A381" s="34">
        <v>170</v>
      </c>
      <c r="B381" s="175"/>
      <c r="C381" s="136" t="str">
        <f t="shared" si="48"/>
        <v/>
      </c>
      <c r="D381" s="137" t="str">
        <f t="shared" si="49"/>
        <v/>
      </c>
      <c r="E381" s="138" t="str">
        <f t="shared" si="50"/>
        <v/>
      </c>
      <c r="F381" s="138" t="str">
        <f t="shared" si="50"/>
        <v/>
      </c>
      <c r="G381" s="138" t="str">
        <f t="shared" si="50"/>
        <v/>
      </c>
      <c r="I381" s="117"/>
      <c r="J381" s="110"/>
      <c r="K381" s="110"/>
      <c r="L381" s="110"/>
      <c r="M381" s="110"/>
      <c r="N381" s="110"/>
      <c r="O381" s="110"/>
      <c r="P381" s="110"/>
      <c r="Q381" s="110"/>
      <c r="R381" s="110"/>
      <c r="S381" s="110"/>
      <c r="T381" s="110"/>
      <c r="U381" s="110"/>
      <c r="V381" s="110"/>
      <c r="W381" s="110"/>
      <c r="X381" s="110"/>
      <c r="Y381" s="110"/>
      <c r="Z381" s="110"/>
      <c r="AF381" s="43"/>
      <c r="AG381" s="44"/>
    </row>
    <row r="382" spans="1:33" hidden="1" x14ac:dyDescent="0.25">
      <c r="A382" s="34">
        <v>171</v>
      </c>
      <c r="B382" s="175"/>
      <c r="C382" s="136" t="str">
        <f t="shared" si="48"/>
        <v/>
      </c>
      <c r="D382" s="137" t="str">
        <f t="shared" si="49"/>
        <v/>
      </c>
      <c r="E382" s="138" t="str">
        <f t="shared" si="50"/>
        <v/>
      </c>
      <c r="F382" s="138" t="str">
        <f t="shared" si="50"/>
        <v/>
      </c>
      <c r="G382" s="138" t="str">
        <f t="shared" si="50"/>
        <v/>
      </c>
      <c r="I382" s="117"/>
      <c r="J382" s="110"/>
      <c r="K382" s="110"/>
      <c r="L382" s="110"/>
      <c r="M382" s="110"/>
      <c r="N382" s="110"/>
      <c r="O382" s="110"/>
      <c r="P382" s="110"/>
      <c r="Q382" s="110"/>
      <c r="R382" s="110"/>
      <c r="S382" s="110"/>
      <c r="T382" s="110"/>
      <c r="U382" s="110"/>
      <c r="V382" s="110"/>
      <c r="W382" s="110"/>
      <c r="X382" s="110"/>
      <c r="Y382" s="110"/>
      <c r="Z382" s="110"/>
      <c r="AF382" s="43"/>
      <c r="AG382" s="44"/>
    </row>
    <row r="383" spans="1:33" hidden="1" x14ac:dyDescent="0.25">
      <c r="A383" s="34">
        <v>172</v>
      </c>
      <c r="B383" s="175"/>
      <c r="C383" s="136" t="str">
        <f t="shared" si="48"/>
        <v/>
      </c>
      <c r="D383" s="137" t="str">
        <f t="shared" si="49"/>
        <v/>
      </c>
      <c r="E383" s="138" t="str">
        <f t="shared" si="50"/>
        <v/>
      </c>
      <c r="F383" s="138" t="str">
        <f t="shared" si="50"/>
        <v/>
      </c>
      <c r="G383" s="138" t="str">
        <f t="shared" si="50"/>
        <v/>
      </c>
      <c r="I383" s="117"/>
      <c r="J383" s="110"/>
      <c r="K383" s="110"/>
      <c r="L383" s="110"/>
      <c r="M383" s="110"/>
      <c r="N383" s="110"/>
      <c r="O383" s="110"/>
      <c r="P383" s="110"/>
      <c r="Q383" s="110"/>
      <c r="R383" s="110"/>
      <c r="S383" s="110"/>
      <c r="T383" s="110"/>
      <c r="U383" s="110"/>
      <c r="V383" s="110"/>
      <c r="W383" s="110"/>
      <c r="X383" s="110"/>
      <c r="Y383" s="110"/>
      <c r="Z383" s="110"/>
      <c r="AF383" s="43"/>
      <c r="AG383" s="44"/>
    </row>
    <row r="384" spans="1:33" hidden="1" x14ac:dyDescent="0.25">
      <c r="A384" s="34">
        <v>173</v>
      </c>
      <c r="B384" s="175"/>
      <c r="C384" s="136" t="str">
        <f t="shared" si="48"/>
        <v/>
      </c>
      <c r="D384" s="137" t="str">
        <f t="shared" si="49"/>
        <v/>
      </c>
      <c r="E384" s="138" t="str">
        <f t="shared" si="50"/>
        <v/>
      </c>
      <c r="F384" s="138" t="str">
        <f t="shared" si="50"/>
        <v/>
      </c>
      <c r="G384" s="138" t="str">
        <f t="shared" si="50"/>
        <v/>
      </c>
      <c r="I384" s="117"/>
      <c r="J384" s="110"/>
      <c r="K384" s="110"/>
      <c r="L384" s="110"/>
      <c r="M384" s="110"/>
      <c r="N384" s="110"/>
      <c r="O384" s="110"/>
      <c r="P384" s="110"/>
      <c r="Q384" s="110"/>
      <c r="R384" s="110"/>
      <c r="S384" s="110"/>
      <c r="T384" s="110"/>
      <c r="U384" s="110"/>
      <c r="V384" s="110"/>
      <c r="W384" s="110"/>
      <c r="X384" s="110"/>
      <c r="Y384" s="110"/>
      <c r="Z384" s="110"/>
      <c r="AF384" s="43"/>
      <c r="AG384" s="44"/>
    </row>
    <row r="385" spans="1:33" hidden="1" x14ac:dyDescent="0.25">
      <c r="A385" s="34">
        <v>174</v>
      </c>
      <c r="B385" s="175"/>
      <c r="C385" s="136" t="str">
        <f t="shared" si="48"/>
        <v/>
      </c>
      <c r="D385" s="137" t="str">
        <f t="shared" si="49"/>
        <v/>
      </c>
      <c r="E385" s="138" t="str">
        <f t="shared" si="50"/>
        <v/>
      </c>
      <c r="F385" s="138" t="str">
        <f t="shared" si="50"/>
        <v/>
      </c>
      <c r="G385" s="138" t="str">
        <f t="shared" si="50"/>
        <v/>
      </c>
      <c r="I385" s="117"/>
      <c r="J385" s="110"/>
      <c r="K385" s="110"/>
      <c r="L385" s="110"/>
      <c r="M385" s="110"/>
      <c r="N385" s="110"/>
      <c r="O385" s="110"/>
      <c r="P385" s="110"/>
      <c r="Q385" s="110"/>
      <c r="R385" s="110"/>
      <c r="S385" s="110"/>
      <c r="T385" s="110"/>
      <c r="U385" s="110"/>
      <c r="V385" s="110"/>
      <c r="W385" s="110"/>
      <c r="X385" s="110"/>
      <c r="Y385" s="110"/>
      <c r="Z385" s="110"/>
      <c r="AF385" s="43"/>
      <c r="AG385" s="44"/>
    </row>
    <row r="386" spans="1:33" hidden="1" x14ac:dyDescent="0.25">
      <c r="A386" s="34">
        <v>175</v>
      </c>
      <c r="B386" s="175"/>
      <c r="C386" s="136" t="str">
        <f t="shared" si="48"/>
        <v/>
      </c>
      <c r="D386" s="137" t="str">
        <f t="shared" si="49"/>
        <v/>
      </c>
      <c r="E386" s="138" t="str">
        <f t="shared" si="50"/>
        <v/>
      </c>
      <c r="F386" s="138" t="str">
        <f t="shared" si="50"/>
        <v/>
      </c>
      <c r="G386" s="138" t="str">
        <f t="shared" si="50"/>
        <v/>
      </c>
      <c r="I386" s="117"/>
      <c r="J386" s="110"/>
      <c r="K386" s="110"/>
      <c r="L386" s="110"/>
      <c r="M386" s="110"/>
      <c r="N386" s="110"/>
      <c r="O386" s="110"/>
      <c r="P386" s="110"/>
      <c r="Q386" s="110"/>
      <c r="R386" s="110"/>
      <c r="S386" s="110"/>
      <c r="T386" s="110"/>
      <c r="U386" s="110"/>
      <c r="V386" s="110"/>
      <c r="W386" s="110"/>
      <c r="X386" s="110"/>
      <c r="Y386" s="110"/>
      <c r="Z386" s="110"/>
      <c r="AF386" s="43"/>
      <c r="AG386" s="44"/>
    </row>
    <row r="387" spans="1:33" hidden="1" x14ac:dyDescent="0.25">
      <c r="A387" s="34">
        <v>176</v>
      </c>
      <c r="B387" s="175"/>
      <c r="C387" s="136" t="str">
        <f t="shared" si="48"/>
        <v/>
      </c>
      <c r="D387" s="137" t="str">
        <f t="shared" si="49"/>
        <v/>
      </c>
      <c r="E387" s="138" t="str">
        <f t="shared" si="50"/>
        <v/>
      </c>
      <c r="F387" s="138" t="str">
        <f t="shared" si="50"/>
        <v/>
      </c>
      <c r="G387" s="138" t="str">
        <f t="shared" si="50"/>
        <v/>
      </c>
      <c r="I387" s="117"/>
      <c r="J387" s="110"/>
      <c r="K387" s="110"/>
      <c r="L387" s="110"/>
      <c r="M387" s="110"/>
      <c r="N387" s="110"/>
      <c r="O387" s="110"/>
      <c r="P387" s="110"/>
      <c r="Q387" s="110"/>
      <c r="R387" s="110"/>
      <c r="S387" s="110"/>
      <c r="T387" s="110"/>
      <c r="U387" s="110"/>
      <c r="V387" s="110"/>
      <c r="W387" s="110"/>
      <c r="X387" s="110"/>
      <c r="Y387" s="110"/>
      <c r="Z387" s="110"/>
      <c r="AF387" s="43"/>
      <c r="AG387" s="44"/>
    </row>
    <row r="388" spans="1:33" hidden="1" x14ac:dyDescent="0.25">
      <c r="A388" s="34">
        <v>177</v>
      </c>
      <c r="B388" s="175"/>
      <c r="C388" s="136" t="str">
        <f t="shared" si="48"/>
        <v/>
      </c>
      <c r="D388" s="137" t="str">
        <f t="shared" si="49"/>
        <v/>
      </c>
      <c r="E388" s="138" t="str">
        <f t="shared" si="50"/>
        <v/>
      </c>
      <c r="F388" s="138" t="str">
        <f t="shared" si="50"/>
        <v/>
      </c>
      <c r="G388" s="138" t="str">
        <f t="shared" si="50"/>
        <v/>
      </c>
      <c r="I388" s="117"/>
      <c r="J388" s="110"/>
      <c r="K388" s="110"/>
      <c r="L388" s="110"/>
      <c r="M388" s="110"/>
      <c r="N388" s="110"/>
      <c r="O388" s="110"/>
      <c r="P388" s="110"/>
      <c r="Q388" s="110"/>
      <c r="R388" s="110"/>
      <c r="S388" s="110"/>
      <c r="T388" s="110"/>
      <c r="U388" s="110"/>
      <c r="V388" s="110"/>
      <c r="W388" s="110"/>
      <c r="X388" s="110"/>
      <c r="Y388" s="110"/>
      <c r="Z388" s="110"/>
      <c r="AF388" s="43"/>
      <c r="AG388" s="44"/>
    </row>
    <row r="389" spans="1:33" hidden="1" x14ac:dyDescent="0.25">
      <c r="A389" s="34">
        <v>178</v>
      </c>
      <c r="B389" s="175"/>
      <c r="C389" s="136" t="str">
        <f t="shared" si="48"/>
        <v/>
      </c>
      <c r="D389" s="137" t="str">
        <f t="shared" si="49"/>
        <v/>
      </c>
      <c r="E389" s="138" t="str">
        <f t="shared" si="50"/>
        <v/>
      </c>
      <c r="F389" s="138" t="str">
        <f t="shared" si="50"/>
        <v/>
      </c>
      <c r="G389" s="138" t="str">
        <f t="shared" si="50"/>
        <v/>
      </c>
      <c r="I389" s="117"/>
      <c r="J389" s="110"/>
      <c r="K389" s="110"/>
      <c r="L389" s="110"/>
      <c r="M389" s="110"/>
      <c r="N389" s="110"/>
      <c r="O389" s="110"/>
      <c r="P389" s="110"/>
      <c r="Q389" s="110"/>
      <c r="R389" s="110"/>
      <c r="S389" s="110"/>
      <c r="T389" s="110"/>
      <c r="U389" s="110"/>
      <c r="V389" s="110"/>
      <c r="W389" s="110"/>
      <c r="X389" s="110"/>
      <c r="Y389" s="110"/>
      <c r="Z389" s="110"/>
      <c r="AF389" s="43"/>
      <c r="AG389" s="44"/>
    </row>
    <row r="390" spans="1:33" hidden="1" x14ac:dyDescent="0.25">
      <c r="A390" s="34">
        <v>179</v>
      </c>
      <c r="B390" s="175"/>
      <c r="C390" s="136" t="str">
        <f t="shared" si="48"/>
        <v/>
      </c>
      <c r="D390" s="137" t="str">
        <f t="shared" si="49"/>
        <v/>
      </c>
      <c r="E390" s="138" t="str">
        <f t="shared" si="50"/>
        <v/>
      </c>
      <c r="F390" s="138" t="str">
        <f t="shared" si="50"/>
        <v/>
      </c>
      <c r="G390" s="138" t="str">
        <f t="shared" si="50"/>
        <v/>
      </c>
      <c r="I390" s="117"/>
      <c r="J390" s="110"/>
      <c r="K390" s="110"/>
      <c r="L390" s="110"/>
      <c r="M390" s="110"/>
      <c r="N390" s="110"/>
      <c r="O390" s="110"/>
      <c r="P390" s="110"/>
      <c r="Q390" s="110"/>
      <c r="R390" s="110"/>
      <c r="S390" s="110"/>
      <c r="T390" s="110"/>
      <c r="U390" s="110"/>
      <c r="V390" s="110"/>
      <c r="W390" s="110"/>
      <c r="X390" s="110"/>
      <c r="Y390" s="110"/>
      <c r="Z390" s="110"/>
      <c r="AF390" s="43"/>
      <c r="AG390" s="44"/>
    </row>
    <row r="391" spans="1:33" hidden="1" x14ac:dyDescent="0.25">
      <c r="A391" s="34">
        <v>180</v>
      </c>
      <c r="B391" s="175"/>
      <c r="C391" s="136" t="str">
        <f t="shared" si="48"/>
        <v/>
      </c>
      <c r="D391" s="137" t="str">
        <f t="shared" si="49"/>
        <v/>
      </c>
      <c r="E391" s="138" t="str">
        <f t="shared" si="50"/>
        <v/>
      </c>
      <c r="F391" s="138" t="str">
        <f t="shared" si="50"/>
        <v/>
      </c>
      <c r="G391" s="138" t="str">
        <f t="shared" si="50"/>
        <v/>
      </c>
      <c r="I391" s="117"/>
      <c r="J391" s="110"/>
      <c r="K391" s="110"/>
      <c r="L391" s="110"/>
      <c r="M391" s="110"/>
      <c r="N391" s="110"/>
      <c r="O391" s="110"/>
      <c r="P391" s="110"/>
      <c r="Q391" s="110"/>
      <c r="R391" s="110"/>
      <c r="S391" s="110"/>
      <c r="T391" s="110"/>
      <c r="U391" s="110"/>
      <c r="V391" s="110"/>
      <c r="W391" s="110"/>
      <c r="X391" s="110"/>
      <c r="Y391" s="110"/>
      <c r="Z391" s="110"/>
      <c r="AF391" s="43"/>
      <c r="AG391" s="44"/>
    </row>
    <row r="392" spans="1:33" hidden="1" x14ac:dyDescent="0.25">
      <c r="A392" s="34">
        <v>181</v>
      </c>
      <c r="B392" s="175"/>
      <c r="C392" s="136" t="str">
        <f t="shared" si="48"/>
        <v/>
      </c>
      <c r="D392" s="137" t="str">
        <f t="shared" si="49"/>
        <v/>
      </c>
      <c r="E392" s="138" t="str">
        <f t="shared" si="50"/>
        <v/>
      </c>
      <c r="F392" s="138" t="str">
        <f t="shared" si="50"/>
        <v/>
      </c>
      <c r="G392" s="138" t="str">
        <f t="shared" si="50"/>
        <v/>
      </c>
      <c r="I392" s="117"/>
      <c r="J392" s="110"/>
      <c r="K392" s="110"/>
      <c r="L392" s="110"/>
      <c r="M392" s="110"/>
      <c r="N392" s="110"/>
      <c r="O392" s="110"/>
      <c r="P392" s="110"/>
      <c r="Q392" s="110"/>
      <c r="R392" s="110"/>
      <c r="S392" s="110"/>
      <c r="T392" s="110"/>
      <c r="U392" s="110"/>
      <c r="V392" s="110"/>
      <c r="W392" s="110"/>
      <c r="X392" s="110"/>
      <c r="Y392" s="110"/>
      <c r="Z392" s="110"/>
      <c r="AF392" s="43"/>
      <c r="AG392" s="44"/>
    </row>
    <row r="393" spans="1:33" hidden="1" x14ac:dyDescent="0.25">
      <c r="A393" s="34">
        <v>182</v>
      </c>
      <c r="B393" s="175"/>
      <c r="C393" s="136" t="str">
        <f t="shared" si="48"/>
        <v/>
      </c>
      <c r="D393" s="137" t="str">
        <f t="shared" si="49"/>
        <v/>
      </c>
      <c r="E393" s="138" t="str">
        <f t="shared" si="50"/>
        <v/>
      </c>
      <c r="F393" s="138" t="str">
        <f t="shared" si="50"/>
        <v/>
      </c>
      <c r="G393" s="138" t="str">
        <f t="shared" si="50"/>
        <v/>
      </c>
      <c r="I393" s="117"/>
      <c r="J393" s="110"/>
      <c r="K393" s="110"/>
      <c r="L393" s="110"/>
      <c r="M393" s="110"/>
      <c r="N393" s="110"/>
      <c r="O393" s="110"/>
      <c r="P393" s="110"/>
      <c r="Q393" s="110"/>
      <c r="R393" s="110"/>
      <c r="S393" s="110"/>
      <c r="T393" s="110"/>
      <c r="U393" s="110"/>
      <c r="V393" s="110"/>
      <c r="W393" s="110"/>
      <c r="X393" s="110"/>
      <c r="Y393" s="110"/>
      <c r="Z393" s="110"/>
      <c r="AF393" s="43"/>
      <c r="AG393" s="44"/>
    </row>
    <row r="394" spans="1:33" hidden="1" x14ac:dyDescent="0.25">
      <c r="A394" s="34">
        <v>183</v>
      </c>
      <c r="B394" s="175"/>
      <c r="C394" s="136" t="str">
        <f t="shared" si="48"/>
        <v/>
      </c>
      <c r="D394" s="137" t="str">
        <f t="shared" si="49"/>
        <v/>
      </c>
      <c r="E394" s="138" t="str">
        <f t="shared" si="50"/>
        <v/>
      </c>
      <c r="F394" s="138" t="str">
        <f t="shared" si="50"/>
        <v/>
      </c>
      <c r="G394" s="138" t="str">
        <f t="shared" si="50"/>
        <v/>
      </c>
      <c r="I394" s="117"/>
      <c r="J394" s="110"/>
      <c r="K394" s="110"/>
      <c r="L394" s="110"/>
      <c r="M394" s="110"/>
      <c r="N394" s="110"/>
      <c r="O394" s="110"/>
      <c r="P394" s="110"/>
      <c r="Q394" s="110"/>
      <c r="R394" s="110"/>
      <c r="S394" s="110"/>
      <c r="T394" s="110"/>
      <c r="U394" s="110"/>
      <c r="V394" s="110"/>
      <c r="W394" s="110"/>
      <c r="X394" s="110"/>
      <c r="Y394" s="110"/>
      <c r="Z394" s="110"/>
      <c r="AF394" s="43"/>
      <c r="AG394" s="44"/>
    </row>
    <row r="395" spans="1:33" hidden="1" x14ac:dyDescent="0.25">
      <c r="A395" s="34">
        <v>184</v>
      </c>
      <c r="B395" s="175"/>
      <c r="C395" s="136" t="str">
        <f t="shared" si="48"/>
        <v/>
      </c>
      <c r="D395" s="137" t="str">
        <f t="shared" si="49"/>
        <v/>
      </c>
      <c r="E395" s="138" t="str">
        <f t="shared" si="50"/>
        <v/>
      </c>
      <c r="F395" s="138" t="str">
        <f t="shared" si="50"/>
        <v/>
      </c>
      <c r="G395" s="138" t="str">
        <f t="shared" si="50"/>
        <v/>
      </c>
      <c r="I395" s="117"/>
      <c r="J395" s="110"/>
      <c r="K395" s="110"/>
      <c r="L395" s="110"/>
      <c r="M395" s="110"/>
      <c r="N395" s="110"/>
      <c r="O395" s="110"/>
      <c r="P395" s="110"/>
      <c r="Q395" s="110"/>
      <c r="R395" s="110"/>
      <c r="S395" s="110"/>
      <c r="T395" s="110"/>
      <c r="U395" s="110"/>
      <c r="V395" s="110"/>
      <c r="W395" s="110"/>
      <c r="X395" s="110"/>
      <c r="Y395" s="110"/>
      <c r="Z395" s="110"/>
      <c r="AF395" s="43"/>
      <c r="AG395" s="44"/>
    </row>
    <row r="396" spans="1:33" hidden="1" x14ac:dyDescent="0.25">
      <c r="A396" s="34">
        <v>185</v>
      </c>
      <c r="B396" s="175"/>
      <c r="C396" s="136" t="str">
        <f t="shared" si="48"/>
        <v/>
      </c>
      <c r="D396" s="137" t="str">
        <f t="shared" si="49"/>
        <v/>
      </c>
      <c r="E396" s="138" t="str">
        <f t="shared" si="50"/>
        <v/>
      </c>
      <c r="F396" s="138" t="str">
        <f t="shared" si="50"/>
        <v/>
      </c>
      <c r="G396" s="138" t="str">
        <f t="shared" si="50"/>
        <v/>
      </c>
      <c r="I396" s="117"/>
      <c r="J396" s="110"/>
      <c r="K396" s="110"/>
      <c r="L396" s="110"/>
      <c r="M396" s="110"/>
      <c r="N396" s="110"/>
      <c r="O396" s="110"/>
      <c r="P396" s="110"/>
      <c r="Q396" s="110"/>
      <c r="R396" s="110"/>
      <c r="S396" s="110"/>
      <c r="T396" s="110"/>
      <c r="U396" s="110"/>
      <c r="V396" s="110"/>
      <c r="W396" s="110"/>
      <c r="X396" s="110"/>
      <c r="Y396" s="110"/>
      <c r="Z396" s="110"/>
      <c r="AF396" s="43"/>
      <c r="AG396" s="44"/>
    </row>
    <row r="397" spans="1:33" hidden="1" x14ac:dyDescent="0.25">
      <c r="A397" s="34">
        <v>186</v>
      </c>
      <c r="B397" s="175"/>
      <c r="C397" s="136" t="str">
        <f t="shared" si="48"/>
        <v/>
      </c>
      <c r="D397" s="137" t="str">
        <f t="shared" si="49"/>
        <v/>
      </c>
      <c r="E397" s="138" t="str">
        <f t="shared" si="50"/>
        <v/>
      </c>
      <c r="F397" s="138" t="str">
        <f t="shared" si="50"/>
        <v/>
      </c>
      <c r="G397" s="138" t="str">
        <f t="shared" si="50"/>
        <v/>
      </c>
      <c r="I397" s="117"/>
      <c r="J397" s="110"/>
      <c r="K397" s="110"/>
      <c r="L397" s="110"/>
      <c r="M397" s="110"/>
      <c r="N397" s="110"/>
      <c r="O397" s="110"/>
      <c r="P397" s="110"/>
      <c r="Q397" s="110"/>
      <c r="R397" s="110"/>
      <c r="S397" s="110"/>
      <c r="T397" s="110"/>
      <c r="U397" s="110"/>
      <c r="V397" s="110"/>
      <c r="W397" s="110"/>
      <c r="X397" s="110"/>
      <c r="Y397" s="110"/>
      <c r="Z397" s="110"/>
      <c r="AF397" s="43"/>
      <c r="AG397" s="44"/>
    </row>
    <row r="398" spans="1:33" hidden="1" x14ac:dyDescent="0.25">
      <c r="A398" s="34">
        <v>187</v>
      </c>
      <c r="B398" s="175"/>
      <c r="C398" s="136" t="str">
        <f t="shared" si="48"/>
        <v/>
      </c>
      <c r="D398" s="137" t="str">
        <f t="shared" si="49"/>
        <v/>
      </c>
      <c r="E398" s="138" t="str">
        <f t="shared" ref="E398:G413" si="51">IF(E$211="","",HLOOKUP(E$211,$B$3:$AG$205,$A398,0))</f>
        <v/>
      </c>
      <c r="F398" s="138" t="str">
        <f t="shared" si="51"/>
        <v/>
      </c>
      <c r="G398" s="138" t="str">
        <f t="shared" si="51"/>
        <v/>
      </c>
      <c r="I398" s="117"/>
      <c r="J398" s="110"/>
      <c r="K398" s="110"/>
      <c r="L398" s="110"/>
      <c r="M398" s="110"/>
      <c r="N398" s="110"/>
      <c r="O398" s="110"/>
      <c r="P398" s="110"/>
      <c r="Q398" s="110"/>
      <c r="R398" s="110"/>
      <c r="S398" s="110"/>
      <c r="T398" s="110"/>
      <c r="U398" s="110"/>
      <c r="V398" s="110"/>
      <c r="W398" s="110"/>
      <c r="X398" s="110"/>
      <c r="Y398" s="110"/>
      <c r="Z398" s="110"/>
      <c r="AF398" s="43"/>
      <c r="AG398" s="44"/>
    </row>
    <row r="399" spans="1:33" hidden="1" x14ac:dyDescent="0.25">
      <c r="A399" s="34">
        <v>188</v>
      </c>
      <c r="B399" s="175"/>
      <c r="C399" s="136" t="str">
        <f t="shared" si="48"/>
        <v/>
      </c>
      <c r="D399" s="137" t="str">
        <f t="shared" si="49"/>
        <v/>
      </c>
      <c r="E399" s="138" t="str">
        <f t="shared" si="51"/>
        <v/>
      </c>
      <c r="F399" s="138" t="str">
        <f t="shared" si="51"/>
        <v/>
      </c>
      <c r="G399" s="138" t="str">
        <f t="shared" si="51"/>
        <v/>
      </c>
      <c r="I399" s="117"/>
      <c r="J399" s="110"/>
      <c r="K399" s="110"/>
      <c r="L399" s="110"/>
      <c r="M399" s="110"/>
      <c r="N399" s="110"/>
      <c r="O399" s="110"/>
      <c r="P399" s="110"/>
      <c r="Q399" s="110"/>
      <c r="R399" s="110"/>
      <c r="S399" s="110"/>
      <c r="T399" s="110"/>
      <c r="U399" s="110"/>
      <c r="V399" s="110"/>
      <c r="W399" s="110"/>
      <c r="X399" s="110"/>
      <c r="Y399" s="110"/>
      <c r="Z399" s="110"/>
      <c r="AF399" s="43"/>
      <c r="AG399" s="44"/>
    </row>
    <row r="400" spans="1:33" hidden="1" x14ac:dyDescent="0.25">
      <c r="A400" s="34">
        <v>189</v>
      </c>
      <c r="B400" s="175"/>
      <c r="C400" s="136" t="str">
        <f t="shared" si="48"/>
        <v/>
      </c>
      <c r="D400" s="137" t="str">
        <f t="shared" si="49"/>
        <v/>
      </c>
      <c r="E400" s="138" t="str">
        <f t="shared" si="51"/>
        <v/>
      </c>
      <c r="F400" s="138" t="str">
        <f t="shared" si="51"/>
        <v/>
      </c>
      <c r="G400" s="138" t="str">
        <f t="shared" si="51"/>
        <v/>
      </c>
      <c r="I400" s="117"/>
      <c r="J400" s="110"/>
      <c r="K400" s="110"/>
      <c r="L400" s="110"/>
      <c r="M400" s="110"/>
      <c r="N400" s="110"/>
      <c r="O400" s="110"/>
      <c r="P400" s="110"/>
      <c r="Q400" s="110"/>
      <c r="R400" s="110"/>
      <c r="S400" s="110"/>
      <c r="T400" s="110"/>
      <c r="U400" s="110"/>
      <c r="V400" s="110"/>
      <c r="W400" s="110"/>
      <c r="X400" s="110"/>
      <c r="Y400" s="110"/>
      <c r="Z400" s="110"/>
      <c r="AF400" s="43"/>
      <c r="AG400" s="44"/>
    </row>
    <row r="401" spans="1:33" hidden="1" x14ac:dyDescent="0.25">
      <c r="A401" s="34">
        <v>190</v>
      </c>
      <c r="B401" s="175"/>
      <c r="C401" s="136" t="str">
        <f t="shared" si="48"/>
        <v/>
      </c>
      <c r="D401" s="137" t="str">
        <f t="shared" si="49"/>
        <v/>
      </c>
      <c r="E401" s="138" t="str">
        <f t="shared" si="51"/>
        <v/>
      </c>
      <c r="F401" s="138" t="str">
        <f t="shared" si="51"/>
        <v/>
      </c>
      <c r="G401" s="138" t="str">
        <f t="shared" si="51"/>
        <v/>
      </c>
      <c r="I401" s="117"/>
      <c r="J401" s="110"/>
      <c r="K401" s="110"/>
      <c r="L401" s="110"/>
      <c r="M401" s="110"/>
      <c r="N401" s="110"/>
      <c r="O401" s="110"/>
      <c r="P401" s="110"/>
      <c r="Q401" s="110"/>
      <c r="R401" s="110"/>
      <c r="S401" s="110"/>
      <c r="T401" s="110"/>
      <c r="U401" s="110"/>
      <c r="V401" s="110"/>
      <c r="W401" s="110"/>
      <c r="X401" s="110"/>
      <c r="Y401" s="110"/>
      <c r="Z401" s="110"/>
      <c r="AF401" s="43"/>
      <c r="AG401" s="44"/>
    </row>
    <row r="402" spans="1:33" hidden="1" x14ac:dyDescent="0.25">
      <c r="A402" s="34">
        <v>191</v>
      </c>
      <c r="B402" s="175"/>
      <c r="C402" s="136" t="str">
        <f t="shared" si="48"/>
        <v/>
      </c>
      <c r="D402" s="137" t="str">
        <f t="shared" si="49"/>
        <v/>
      </c>
      <c r="E402" s="138" t="str">
        <f t="shared" si="51"/>
        <v/>
      </c>
      <c r="F402" s="138" t="str">
        <f t="shared" si="51"/>
        <v/>
      </c>
      <c r="G402" s="138" t="str">
        <f t="shared" si="51"/>
        <v/>
      </c>
      <c r="I402" s="117"/>
      <c r="J402" s="110"/>
      <c r="K402" s="110"/>
      <c r="L402" s="110"/>
      <c r="M402" s="110"/>
      <c r="N402" s="110"/>
      <c r="O402" s="110"/>
      <c r="P402" s="110"/>
      <c r="Q402" s="110"/>
      <c r="R402" s="110"/>
      <c r="S402" s="110"/>
      <c r="T402" s="110"/>
      <c r="U402" s="110"/>
      <c r="V402" s="110"/>
      <c r="W402" s="110"/>
      <c r="X402" s="110"/>
      <c r="Y402" s="110"/>
      <c r="Z402" s="110"/>
      <c r="AF402" s="43"/>
      <c r="AG402" s="44"/>
    </row>
    <row r="403" spans="1:33" hidden="1" x14ac:dyDescent="0.25">
      <c r="A403" s="34">
        <v>192</v>
      </c>
      <c r="B403" s="175"/>
      <c r="C403" s="136" t="str">
        <f t="shared" si="48"/>
        <v/>
      </c>
      <c r="D403" s="137" t="str">
        <f t="shared" si="49"/>
        <v/>
      </c>
      <c r="E403" s="138" t="str">
        <f t="shared" si="51"/>
        <v/>
      </c>
      <c r="F403" s="138" t="str">
        <f t="shared" si="51"/>
        <v/>
      </c>
      <c r="G403" s="138" t="str">
        <f t="shared" si="51"/>
        <v/>
      </c>
      <c r="I403" s="117"/>
      <c r="J403" s="110"/>
      <c r="K403" s="110"/>
      <c r="L403" s="110"/>
      <c r="M403" s="110"/>
      <c r="N403" s="110"/>
      <c r="O403" s="110"/>
      <c r="P403" s="110"/>
      <c r="Q403" s="110"/>
      <c r="R403" s="110"/>
      <c r="S403" s="110"/>
      <c r="T403" s="110"/>
      <c r="U403" s="110"/>
      <c r="V403" s="110"/>
      <c r="W403" s="110"/>
      <c r="X403" s="110"/>
      <c r="Y403" s="110"/>
      <c r="Z403" s="110"/>
      <c r="AF403" s="43"/>
      <c r="AG403" s="44"/>
    </row>
    <row r="404" spans="1:33" hidden="1" x14ac:dyDescent="0.25">
      <c r="A404" s="34">
        <v>193</v>
      </c>
      <c r="B404" s="175"/>
      <c r="C404" s="136" t="str">
        <f t="shared" si="48"/>
        <v/>
      </c>
      <c r="D404" s="137" t="str">
        <f t="shared" si="49"/>
        <v/>
      </c>
      <c r="E404" s="138" t="str">
        <f t="shared" si="51"/>
        <v/>
      </c>
      <c r="F404" s="138" t="str">
        <f t="shared" si="51"/>
        <v/>
      </c>
      <c r="G404" s="138" t="str">
        <f t="shared" si="51"/>
        <v/>
      </c>
      <c r="I404" s="117"/>
      <c r="J404" s="110"/>
      <c r="K404" s="110"/>
      <c r="L404" s="110"/>
      <c r="M404" s="110"/>
      <c r="N404" s="110"/>
      <c r="O404" s="110"/>
      <c r="P404" s="110"/>
      <c r="Q404" s="110"/>
      <c r="R404" s="110"/>
      <c r="S404" s="110"/>
      <c r="T404" s="110"/>
      <c r="U404" s="110"/>
      <c r="V404" s="110"/>
      <c r="W404" s="110"/>
      <c r="X404" s="110"/>
      <c r="Y404" s="110"/>
      <c r="Z404" s="110"/>
      <c r="AF404" s="43"/>
      <c r="AG404" s="44"/>
    </row>
    <row r="405" spans="1:33" hidden="1" x14ac:dyDescent="0.25">
      <c r="A405" s="34">
        <v>194</v>
      </c>
      <c r="B405" s="175"/>
      <c r="C405" s="136" t="str">
        <f t="shared" si="48"/>
        <v/>
      </c>
      <c r="D405" s="137" t="str">
        <f t="shared" si="49"/>
        <v/>
      </c>
      <c r="E405" s="138" t="str">
        <f t="shared" si="51"/>
        <v/>
      </c>
      <c r="F405" s="138" t="str">
        <f t="shared" si="51"/>
        <v/>
      </c>
      <c r="G405" s="138" t="str">
        <f t="shared" si="51"/>
        <v/>
      </c>
      <c r="I405" s="117"/>
      <c r="J405" s="110"/>
      <c r="K405" s="110"/>
      <c r="L405" s="110"/>
      <c r="M405" s="110"/>
      <c r="N405" s="110"/>
      <c r="O405" s="110"/>
      <c r="P405" s="110"/>
      <c r="Q405" s="110"/>
      <c r="R405" s="110"/>
      <c r="S405" s="110"/>
      <c r="T405" s="110"/>
      <c r="U405" s="110"/>
      <c r="V405" s="110"/>
      <c r="W405" s="110"/>
      <c r="X405" s="110"/>
      <c r="Y405" s="110"/>
      <c r="Z405" s="110"/>
      <c r="AF405" s="43"/>
      <c r="AG405" s="44"/>
    </row>
    <row r="406" spans="1:33" hidden="1" x14ac:dyDescent="0.25">
      <c r="A406" s="34">
        <v>195</v>
      </c>
      <c r="B406" s="175"/>
      <c r="C406" s="136" t="str">
        <f t="shared" ref="C406:C413" si="52">IF(E$211="","",HLOOKUP(C$211,$B$3:$AG$205,$A406,0))</f>
        <v/>
      </c>
      <c r="D406" s="137" t="str">
        <f t="shared" ref="D406:D413" si="53">IF(E$211="","",HLOOKUP(D$211,$B$3:$AG$205,$A406,0))</f>
        <v/>
      </c>
      <c r="E406" s="138" t="str">
        <f t="shared" si="51"/>
        <v/>
      </c>
      <c r="F406" s="138" t="str">
        <f t="shared" si="51"/>
        <v/>
      </c>
      <c r="G406" s="138" t="str">
        <f t="shared" si="51"/>
        <v/>
      </c>
      <c r="I406" s="117"/>
      <c r="J406" s="110"/>
      <c r="K406" s="110"/>
      <c r="L406" s="110"/>
      <c r="M406" s="110"/>
      <c r="N406" s="110"/>
      <c r="O406" s="110"/>
      <c r="P406" s="110"/>
      <c r="Q406" s="110"/>
      <c r="R406" s="110"/>
      <c r="S406" s="110"/>
      <c r="T406" s="110"/>
      <c r="U406" s="110"/>
      <c r="V406" s="110"/>
      <c r="W406" s="110"/>
      <c r="X406" s="110"/>
      <c r="Y406" s="110"/>
      <c r="Z406" s="110"/>
      <c r="AF406" s="43"/>
      <c r="AG406" s="44"/>
    </row>
    <row r="407" spans="1:33" hidden="1" x14ac:dyDescent="0.25">
      <c r="A407" s="34">
        <v>196</v>
      </c>
      <c r="B407" s="175"/>
      <c r="C407" s="136" t="str">
        <f t="shared" si="52"/>
        <v/>
      </c>
      <c r="D407" s="137" t="str">
        <f t="shared" si="53"/>
        <v/>
      </c>
      <c r="E407" s="138" t="str">
        <f t="shared" si="51"/>
        <v/>
      </c>
      <c r="F407" s="138" t="str">
        <f t="shared" si="51"/>
        <v/>
      </c>
      <c r="G407" s="138" t="str">
        <f t="shared" si="51"/>
        <v/>
      </c>
      <c r="I407" s="117"/>
      <c r="J407" s="110"/>
      <c r="K407" s="110"/>
      <c r="L407" s="110"/>
      <c r="M407" s="110"/>
      <c r="N407" s="110"/>
      <c r="O407" s="110"/>
      <c r="P407" s="110"/>
      <c r="Q407" s="110"/>
      <c r="R407" s="110"/>
      <c r="S407" s="110"/>
      <c r="T407" s="110"/>
      <c r="U407" s="110"/>
      <c r="V407" s="110"/>
      <c r="W407" s="110"/>
      <c r="X407" s="110"/>
      <c r="Y407" s="110"/>
      <c r="Z407" s="110"/>
      <c r="AF407" s="43"/>
      <c r="AG407" s="44"/>
    </row>
    <row r="408" spans="1:33" hidden="1" x14ac:dyDescent="0.25">
      <c r="A408" s="34">
        <v>197</v>
      </c>
      <c r="B408" s="175"/>
      <c r="C408" s="136" t="str">
        <f t="shared" si="52"/>
        <v/>
      </c>
      <c r="D408" s="137" t="str">
        <f t="shared" si="53"/>
        <v/>
      </c>
      <c r="E408" s="138" t="str">
        <f t="shared" si="51"/>
        <v/>
      </c>
      <c r="F408" s="138" t="str">
        <f t="shared" si="51"/>
        <v/>
      </c>
      <c r="G408" s="138" t="str">
        <f t="shared" si="51"/>
        <v/>
      </c>
      <c r="I408" s="117"/>
      <c r="J408" s="110"/>
      <c r="K408" s="110"/>
      <c r="L408" s="110"/>
      <c r="M408" s="110"/>
      <c r="N408" s="110"/>
      <c r="O408" s="110"/>
      <c r="P408" s="110"/>
      <c r="Q408" s="110"/>
      <c r="R408" s="110"/>
      <c r="S408" s="110"/>
      <c r="T408" s="110"/>
      <c r="U408" s="110"/>
      <c r="V408" s="110"/>
      <c r="W408" s="110"/>
      <c r="X408" s="110"/>
      <c r="Y408" s="110"/>
      <c r="Z408" s="110"/>
      <c r="AF408" s="43"/>
      <c r="AG408" s="44"/>
    </row>
    <row r="409" spans="1:33" hidden="1" x14ac:dyDescent="0.25">
      <c r="A409" s="34">
        <v>198</v>
      </c>
      <c r="B409" s="175"/>
      <c r="C409" s="136" t="str">
        <f t="shared" si="52"/>
        <v/>
      </c>
      <c r="D409" s="137" t="str">
        <f t="shared" si="53"/>
        <v/>
      </c>
      <c r="E409" s="138" t="str">
        <f t="shared" si="51"/>
        <v/>
      </c>
      <c r="F409" s="138" t="str">
        <f t="shared" si="51"/>
        <v/>
      </c>
      <c r="G409" s="138" t="str">
        <f t="shared" si="51"/>
        <v/>
      </c>
      <c r="I409" s="117"/>
      <c r="J409" s="110"/>
      <c r="K409" s="110"/>
      <c r="L409" s="110"/>
      <c r="M409" s="110"/>
      <c r="N409" s="110"/>
      <c r="O409" s="110"/>
      <c r="P409" s="110"/>
      <c r="Q409" s="110"/>
      <c r="R409" s="110"/>
      <c r="S409" s="110"/>
      <c r="T409" s="110"/>
      <c r="U409" s="110"/>
      <c r="V409" s="110"/>
      <c r="W409" s="110"/>
      <c r="X409" s="110"/>
      <c r="Y409" s="110"/>
      <c r="Z409" s="110"/>
      <c r="AF409" s="43"/>
      <c r="AG409" s="44"/>
    </row>
    <row r="410" spans="1:33" hidden="1" x14ac:dyDescent="0.25">
      <c r="A410" s="34">
        <v>199</v>
      </c>
      <c r="B410" s="175"/>
      <c r="C410" s="136" t="str">
        <f t="shared" si="52"/>
        <v/>
      </c>
      <c r="D410" s="137" t="str">
        <f t="shared" si="53"/>
        <v/>
      </c>
      <c r="E410" s="138" t="str">
        <f t="shared" si="51"/>
        <v/>
      </c>
      <c r="F410" s="138" t="str">
        <f t="shared" si="51"/>
        <v/>
      </c>
      <c r="G410" s="138" t="str">
        <f t="shared" si="51"/>
        <v/>
      </c>
      <c r="I410" s="117"/>
      <c r="J410" s="110"/>
      <c r="K410" s="110"/>
      <c r="L410" s="110"/>
      <c r="M410" s="110"/>
      <c r="N410" s="110"/>
      <c r="O410" s="110"/>
      <c r="P410" s="110"/>
      <c r="Q410" s="110"/>
      <c r="R410" s="110"/>
      <c r="S410" s="110"/>
      <c r="T410" s="110"/>
      <c r="U410" s="110"/>
      <c r="V410" s="110"/>
      <c r="W410" s="110"/>
      <c r="X410" s="110"/>
      <c r="Y410" s="110"/>
      <c r="Z410" s="110"/>
      <c r="AF410" s="43"/>
      <c r="AG410" s="44"/>
    </row>
    <row r="411" spans="1:33" hidden="1" x14ac:dyDescent="0.25">
      <c r="A411" s="34">
        <v>200</v>
      </c>
      <c r="B411" s="175"/>
      <c r="C411" s="136" t="str">
        <f t="shared" si="52"/>
        <v/>
      </c>
      <c r="D411" s="137" t="str">
        <f t="shared" si="53"/>
        <v/>
      </c>
      <c r="E411" s="138" t="str">
        <f t="shared" si="51"/>
        <v/>
      </c>
      <c r="F411" s="138" t="str">
        <f t="shared" si="51"/>
        <v/>
      </c>
      <c r="G411" s="138" t="str">
        <f t="shared" si="51"/>
        <v/>
      </c>
      <c r="I411" s="117"/>
      <c r="J411" s="110"/>
      <c r="K411" s="110"/>
      <c r="L411" s="110"/>
      <c r="M411" s="110"/>
      <c r="N411" s="110"/>
      <c r="O411" s="110"/>
      <c r="P411" s="110"/>
      <c r="Q411" s="110"/>
      <c r="R411" s="110"/>
      <c r="S411" s="110"/>
      <c r="T411" s="110"/>
      <c r="U411" s="110"/>
      <c r="V411" s="110"/>
      <c r="W411" s="110"/>
      <c r="X411" s="110"/>
      <c r="Y411" s="110"/>
      <c r="Z411" s="110"/>
      <c r="AF411" s="43"/>
      <c r="AG411" s="44"/>
    </row>
    <row r="412" spans="1:33" hidden="1" x14ac:dyDescent="0.25">
      <c r="A412" s="34">
        <v>201</v>
      </c>
      <c r="B412" s="175"/>
      <c r="C412" s="136" t="str">
        <f t="shared" si="52"/>
        <v/>
      </c>
      <c r="D412" s="137" t="str">
        <f t="shared" si="53"/>
        <v/>
      </c>
      <c r="E412" s="138" t="str">
        <f t="shared" si="51"/>
        <v/>
      </c>
      <c r="F412" s="138" t="str">
        <f t="shared" si="51"/>
        <v/>
      </c>
      <c r="G412" s="138" t="str">
        <f t="shared" si="51"/>
        <v/>
      </c>
      <c r="I412" s="117"/>
      <c r="J412" s="110"/>
      <c r="K412" s="110"/>
      <c r="L412" s="110"/>
      <c r="M412" s="110"/>
      <c r="N412" s="110"/>
      <c r="O412" s="110"/>
      <c r="P412" s="110"/>
      <c r="Q412" s="110"/>
      <c r="R412" s="110"/>
      <c r="S412" s="110"/>
      <c r="T412" s="110"/>
      <c r="U412" s="110"/>
      <c r="V412" s="110"/>
      <c r="W412" s="110"/>
      <c r="X412" s="110"/>
      <c r="Y412" s="110"/>
      <c r="Z412" s="110"/>
      <c r="AF412" s="43"/>
      <c r="AG412" s="44"/>
    </row>
    <row r="413" spans="1:33" hidden="1" x14ac:dyDescent="0.25">
      <c r="A413" s="34">
        <v>202</v>
      </c>
      <c r="B413" s="175"/>
      <c r="C413" s="136" t="str">
        <f t="shared" si="52"/>
        <v/>
      </c>
      <c r="D413" s="137" t="str">
        <f t="shared" si="53"/>
        <v/>
      </c>
      <c r="E413" s="138" t="str">
        <f t="shared" si="51"/>
        <v/>
      </c>
      <c r="F413" s="138" t="str">
        <f t="shared" si="51"/>
        <v/>
      </c>
      <c r="G413" s="138" t="str">
        <f t="shared" si="51"/>
        <v/>
      </c>
      <c r="I413" s="117"/>
      <c r="J413" s="110"/>
      <c r="K413" s="110"/>
      <c r="L413" s="110"/>
      <c r="M413" s="110"/>
      <c r="N413" s="110"/>
      <c r="O413" s="110"/>
      <c r="P413" s="110"/>
      <c r="Q413" s="110"/>
      <c r="R413" s="110"/>
      <c r="S413" s="110"/>
      <c r="T413" s="110"/>
      <c r="U413" s="110"/>
      <c r="V413" s="110"/>
      <c r="W413" s="110"/>
      <c r="X413" s="110"/>
      <c r="Y413" s="110"/>
      <c r="Z413" s="110"/>
      <c r="AF413" s="43"/>
      <c r="AG413" s="44"/>
    </row>
    <row r="414" spans="1:33" ht="15.75" hidden="1" thickBot="1" x14ac:dyDescent="0.3">
      <c r="B414" s="176"/>
      <c r="C414" s="136"/>
      <c r="D414" s="137"/>
      <c r="E414" s="138"/>
      <c r="F414" s="138"/>
      <c r="G414" s="138"/>
      <c r="I414" s="117"/>
      <c r="J414" s="110"/>
      <c r="K414" s="110"/>
      <c r="L414" s="110"/>
      <c r="M414" s="110"/>
      <c r="N414" s="110"/>
      <c r="O414" s="110"/>
      <c r="P414" s="110"/>
      <c r="Q414" s="110"/>
      <c r="R414" s="110"/>
      <c r="S414" s="110"/>
      <c r="T414" s="110"/>
      <c r="U414" s="110"/>
      <c r="V414" s="110"/>
      <c r="W414" s="110"/>
      <c r="X414" s="110"/>
      <c r="Y414" s="110"/>
      <c r="Z414" s="110"/>
      <c r="AF414" s="43"/>
      <c r="AG414" s="44"/>
    </row>
    <row r="415" spans="1:33" x14ac:dyDescent="0.25">
      <c r="B415" s="167" t="s">
        <v>165</v>
      </c>
      <c r="C415" s="149"/>
      <c r="D415" s="150"/>
      <c r="E415" s="151">
        <f>+E211</f>
        <v>0</v>
      </c>
      <c r="F415" s="151" t="str">
        <f>+F211</f>
        <v/>
      </c>
      <c r="G415" s="151" t="str">
        <f>+G211</f>
        <v/>
      </c>
      <c r="I415" s="117"/>
      <c r="J415" s="110"/>
      <c r="K415" s="110"/>
      <c r="L415" s="110"/>
      <c r="M415" s="110"/>
      <c r="N415" s="110"/>
      <c r="O415" s="110"/>
      <c r="P415" s="110"/>
      <c r="Q415" s="110"/>
      <c r="R415" s="110"/>
      <c r="S415" s="110"/>
      <c r="T415" s="110"/>
      <c r="U415" s="110"/>
      <c r="V415" s="110"/>
      <c r="W415" s="110"/>
      <c r="X415" s="110"/>
      <c r="Y415" s="110"/>
      <c r="Z415" s="110"/>
      <c r="AF415" s="43"/>
      <c r="AG415" s="44"/>
    </row>
    <row r="416" spans="1:33" ht="25.5" x14ac:dyDescent="0.25">
      <c r="A416" s="127">
        <f>35+42</f>
        <v>77</v>
      </c>
      <c r="B416" s="162" t="s">
        <v>168</v>
      </c>
      <c r="C416" s="143" t="str">
        <f t="shared" ref="C416:C428" si="54">IF(E$211="","",HLOOKUP(C$211,$B$3:$AG$205,$A416,0))</f>
        <v/>
      </c>
      <c r="D416" s="144" t="str">
        <f t="shared" ref="D416:D428" si="55">IF(E$211="","",HLOOKUP(D$211,$B$3:$AG$205,$A416,0))</f>
        <v/>
      </c>
      <c r="E416" s="145" t="str">
        <f t="shared" ref="E416:G428" si="56">IF(E$211="","",HLOOKUP(E$211,$B$3:$AG$205,$A416,0))</f>
        <v/>
      </c>
      <c r="F416" s="145" t="str">
        <f t="shared" si="56"/>
        <v/>
      </c>
      <c r="G416" s="145" t="str">
        <f t="shared" si="56"/>
        <v/>
      </c>
      <c r="I416" s="117"/>
      <c r="J416" s="110"/>
      <c r="K416" s="110"/>
      <c r="L416" s="110"/>
      <c r="M416" s="110"/>
      <c r="N416" s="110"/>
      <c r="O416" s="110"/>
      <c r="P416" s="110"/>
      <c r="Q416" s="110"/>
      <c r="R416" s="110"/>
      <c r="S416" s="110"/>
      <c r="T416" s="110"/>
      <c r="U416" s="110"/>
      <c r="V416" s="110"/>
      <c r="W416" s="110"/>
      <c r="X416" s="110"/>
      <c r="Y416" s="110"/>
      <c r="Z416" s="110"/>
      <c r="AF416" s="43"/>
      <c r="AG416" s="44"/>
    </row>
    <row r="417" spans="1:33" ht="25.5" x14ac:dyDescent="0.25">
      <c r="A417" s="127">
        <f>+A416+1</f>
        <v>78</v>
      </c>
      <c r="B417" s="162" t="s">
        <v>136</v>
      </c>
      <c r="C417" s="136" t="str">
        <f t="shared" si="54"/>
        <v/>
      </c>
      <c r="D417" s="137" t="str">
        <f t="shared" si="55"/>
        <v/>
      </c>
      <c r="E417" s="138" t="str">
        <f t="shared" si="56"/>
        <v/>
      </c>
      <c r="F417" s="138" t="str">
        <f t="shared" si="56"/>
        <v/>
      </c>
      <c r="G417" s="138" t="str">
        <f t="shared" si="56"/>
        <v/>
      </c>
      <c r="I417" s="117"/>
      <c r="J417" s="110"/>
      <c r="K417" s="110"/>
      <c r="L417" s="110"/>
      <c r="M417" s="110"/>
      <c r="N417" s="110"/>
      <c r="O417" s="110"/>
      <c r="P417" s="110"/>
      <c r="Q417" s="110"/>
      <c r="R417" s="110"/>
      <c r="S417" s="110"/>
      <c r="T417" s="110"/>
      <c r="U417" s="110"/>
      <c r="V417" s="110"/>
      <c r="W417" s="110"/>
      <c r="X417" s="110"/>
      <c r="Y417" s="110"/>
      <c r="Z417" s="110"/>
      <c r="AF417" s="43"/>
      <c r="AG417" s="44"/>
    </row>
    <row r="418" spans="1:33" ht="25.5" x14ac:dyDescent="0.25">
      <c r="A418" s="127">
        <f t="shared" ref="A418:A426" si="57">+A417+1</f>
        <v>79</v>
      </c>
      <c r="B418" s="162" t="s">
        <v>137</v>
      </c>
      <c r="C418" s="136" t="str">
        <f t="shared" si="54"/>
        <v/>
      </c>
      <c r="D418" s="137" t="str">
        <f t="shared" si="55"/>
        <v/>
      </c>
      <c r="E418" s="138" t="str">
        <f t="shared" si="56"/>
        <v/>
      </c>
      <c r="F418" s="138" t="str">
        <f t="shared" si="56"/>
        <v/>
      </c>
      <c r="G418" s="138" t="str">
        <f t="shared" si="56"/>
        <v/>
      </c>
      <c r="I418" s="117"/>
      <c r="J418" s="110"/>
      <c r="K418" s="110"/>
      <c r="L418" s="110"/>
      <c r="M418" s="110"/>
      <c r="N418" s="110"/>
      <c r="O418" s="110"/>
      <c r="P418" s="110"/>
      <c r="Q418" s="110"/>
      <c r="R418" s="110"/>
      <c r="S418" s="110"/>
      <c r="T418" s="110"/>
      <c r="U418" s="110"/>
      <c r="V418" s="110"/>
      <c r="W418" s="110"/>
      <c r="X418" s="110"/>
      <c r="Y418" s="110"/>
      <c r="Z418" s="110"/>
      <c r="AF418" s="43"/>
      <c r="AG418" s="44"/>
    </row>
    <row r="419" spans="1:33" x14ac:dyDescent="0.25">
      <c r="A419" s="127">
        <f t="shared" si="57"/>
        <v>80</v>
      </c>
      <c r="B419" s="162" t="s">
        <v>138</v>
      </c>
      <c r="C419" s="136" t="str">
        <f t="shared" si="54"/>
        <v/>
      </c>
      <c r="D419" s="137" t="str">
        <f t="shared" si="55"/>
        <v/>
      </c>
      <c r="E419" s="138" t="str">
        <f t="shared" si="56"/>
        <v/>
      </c>
      <c r="F419" s="138" t="str">
        <f t="shared" si="56"/>
        <v/>
      </c>
      <c r="G419" s="138" t="str">
        <f t="shared" si="56"/>
        <v/>
      </c>
      <c r="I419" s="117"/>
      <c r="J419" s="110"/>
      <c r="K419" s="110"/>
      <c r="L419" s="110"/>
      <c r="M419" s="110"/>
      <c r="N419" s="110"/>
      <c r="O419" s="110"/>
      <c r="P419" s="110"/>
      <c r="Q419" s="110"/>
      <c r="R419" s="110"/>
      <c r="S419" s="110"/>
      <c r="T419" s="110"/>
      <c r="U419" s="110"/>
      <c r="V419" s="110"/>
      <c r="W419" s="110"/>
      <c r="X419" s="110"/>
      <c r="Y419" s="110"/>
      <c r="Z419" s="110"/>
      <c r="AF419" s="43"/>
      <c r="AG419" s="44"/>
    </row>
    <row r="420" spans="1:33" x14ac:dyDescent="0.25">
      <c r="A420" s="127">
        <f t="shared" si="57"/>
        <v>81</v>
      </c>
      <c r="B420" s="162" t="s">
        <v>139</v>
      </c>
      <c r="C420" s="136" t="str">
        <f t="shared" si="54"/>
        <v/>
      </c>
      <c r="D420" s="137" t="str">
        <f t="shared" si="55"/>
        <v/>
      </c>
      <c r="E420" s="138" t="str">
        <f t="shared" si="56"/>
        <v/>
      </c>
      <c r="F420" s="138" t="str">
        <f t="shared" si="56"/>
        <v/>
      </c>
      <c r="G420" s="138" t="str">
        <f t="shared" si="56"/>
        <v/>
      </c>
      <c r="I420" s="117"/>
      <c r="J420" s="110"/>
      <c r="K420" s="110"/>
      <c r="L420" s="110"/>
      <c r="M420" s="110"/>
      <c r="N420" s="110"/>
      <c r="O420" s="110"/>
      <c r="P420" s="110"/>
      <c r="Q420" s="110"/>
      <c r="R420" s="110"/>
      <c r="S420" s="110"/>
      <c r="T420" s="110"/>
      <c r="U420" s="110"/>
      <c r="V420" s="110"/>
      <c r="W420" s="110"/>
      <c r="X420" s="110"/>
      <c r="Y420" s="110"/>
      <c r="Z420" s="110"/>
      <c r="AF420" s="43"/>
      <c r="AG420" s="44"/>
    </row>
    <row r="421" spans="1:33" x14ac:dyDescent="0.25">
      <c r="A421" s="127">
        <f t="shared" si="57"/>
        <v>82</v>
      </c>
      <c r="B421" s="162" t="s">
        <v>140</v>
      </c>
      <c r="C421" s="136" t="str">
        <f t="shared" si="54"/>
        <v/>
      </c>
      <c r="D421" s="137" t="str">
        <f t="shared" si="55"/>
        <v/>
      </c>
      <c r="E421" s="138" t="str">
        <f t="shared" si="56"/>
        <v/>
      </c>
      <c r="F421" s="138" t="str">
        <f t="shared" si="56"/>
        <v/>
      </c>
      <c r="G421" s="138" t="str">
        <f t="shared" si="56"/>
        <v/>
      </c>
      <c r="I421" s="117"/>
      <c r="J421" s="110"/>
      <c r="K421" s="110"/>
      <c r="L421" s="110"/>
      <c r="M421" s="110"/>
      <c r="N421" s="110"/>
      <c r="O421" s="110"/>
      <c r="P421" s="110"/>
      <c r="Q421" s="110"/>
      <c r="R421" s="110"/>
      <c r="S421" s="110"/>
      <c r="T421" s="110"/>
      <c r="U421" s="110"/>
      <c r="V421" s="110"/>
      <c r="W421" s="110"/>
      <c r="X421" s="110"/>
      <c r="Y421" s="110"/>
      <c r="Z421" s="110"/>
      <c r="AF421" s="43"/>
      <c r="AG421" s="44"/>
    </row>
    <row r="422" spans="1:33" x14ac:dyDescent="0.25">
      <c r="A422" s="127">
        <f t="shared" si="57"/>
        <v>83</v>
      </c>
      <c r="B422" s="162" t="s">
        <v>141</v>
      </c>
      <c r="C422" s="136" t="str">
        <f t="shared" si="54"/>
        <v/>
      </c>
      <c r="D422" s="137" t="str">
        <f t="shared" si="55"/>
        <v/>
      </c>
      <c r="E422" s="138" t="str">
        <f t="shared" si="56"/>
        <v/>
      </c>
      <c r="F422" s="138" t="str">
        <f t="shared" si="56"/>
        <v/>
      </c>
      <c r="G422" s="138" t="str">
        <f t="shared" si="56"/>
        <v/>
      </c>
      <c r="I422" s="117"/>
      <c r="J422" s="110"/>
      <c r="K422" s="110"/>
      <c r="L422" s="110"/>
      <c r="M422" s="110"/>
      <c r="N422" s="110"/>
      <c r="O422" s="110"/>
      <c r="P422" s="110"/>
      <c r="Q422" s="110"/>
      <c r="R422" s="110"/>
      <c r="S422" s="110"/>
      <c r="T422" s="110"/>
      <c r="U422" s="110"/>
      <c r="V422" s="110"/>
      <c r="W422" s="110"/>
      <c r="X422" s="110"/>
      <c r="Y422" s="110"/>
      <c r="Z422" s="110"/>
      <c r="AF422" s="43"/>
      <c r="AG422" s="44"/>
    </row>
    <row r="423" spans="1:33" x14ac:dyDescent="0.25">
      <c r="A423" s="127">
        <f t="shared" si="57"/>
        <v>84</v>
      </c>
      <c r="B423" s="162" t="s">
        <v>142</v>
      </c>
      <c r="C423" s="136" t="str">
        <f t="shared" si="54"/>
        <v/>
      </c>
      <c r="D423" s="137" t="str">
        <f t="shared" si="55"/>
        <v/>
      </c>
      <c r="E423" s="138" t="str">
        <f t="shared" si="56"/>
        <v/>
      </c>
      <c r="F423" s="138" t="str">
        <f t="shared" si="56"/>
        <v/>
      </c>
      <c r="G423" s="138" t="str">
        <f t="shared" si="56"/>
        <v/>
      </c>
      <c r="I423" s="117" t="str">
        <f>+CONCATENATE("RICORSO DELLE DONNE AL TEMPO PARZIALE (",D237,")")</f>
        <v>RICORSO DELLE DONNE AL TEMPO PARZIALE ()</v>
      </c>
      <c r="J423" s="128">
        <f>+E211</f>
        <v>0</v>
      </c>
      <c r="K423" s="128" t="str">
        <f>+F211</f>
        <v/>
      </c>
      <c r="L423" s="128" t="str">
        <f>+G211</f>
        <v/>
      </c>
      <c r="M423" s="117"/>
      <c r="N423" s="117"/>
      <c r="O423" s="117" t="str">
        <f>+CONCATENATE("RICORSO DEGLI UOMINI AL TEMPO PARZIALE (",D238,")")</f>
        <v>RICORSO DEGLI UOMINI AL TEMPO PARZIALE ()</v>
      </c>
      <c r="P423" s="128">
        <f>+J423</f>
        <v>0</v>
      </c>
      <c r="Q423" s="128" t="str">
        <f t="shared" ref="Q423:R423" si="58">+K423</f>
        <v/>
      </c>
      <c r="R423" s="128" t="str">
        <f t="shared" si="58"/>
        <v/>
      </c>
      <c r="S423" s="117"/>
      <c r="T423" s="117"/>
      <c r="U423" s="117" t="str">
        <f>+CONCATENATE("CONGEDI PARENTALI CONCESSI A DONNE SUL TOTALE CONGEDI ",D239)</f>
        <v xml:space="preserve">CONGEDI PARENTALI CONCESSI A DONNE SUL TOTALE CONGEDI </v>
      </c>
      <c r="V423" s="117"/>
      <c r="W423" s="117"/>
      <c r="X423" s="117"/>
      <c r="Y423" s="117"/>
      <c r="Z423" s="110"/>
      <c r="AF423" s="43"/>
      <c r="AG423" s="44"/>
    </row>
    <row r="424" spans="1:33" x14ac:dyDescent="0.25">
      <c r="A424" s="127">
        <f t="shared" si="57"/>
        <v>85</v>
      </c>
      <c r="B424" s="162" t="s">
        <v>143</v>
      </c>
      <c r="C424" s="136" t="str">
        <f t="shared" si="54"/>
        <v/>
      </c>
      <c r="D424" s="137" t="str">
        <f t="shared" si="55"/>
        <v/>
      </c>
      <c r="E424" s="138" t="str">
        <f t="shared" si="56"/>
        <v/>
      </c>
      <c r="F424" s="138" t="str">
        <f t="shared" si="56"/>
        <v/>
      </c>
      <c r="G424" s="138" t="str">
        <f t="shared" si="56"/>
        <v/>
      </c>
      <c r="I424" s="117" t="s">
        <v>119</v>
      </c>
      <c r="J424" s="126" t="e">
        <f>+E237/100</f>
        <v>#VALUE!</v>
      </c>
      <c r="K424" s="126" t="e">
        <f>+F237/100</f>
        <v>#VALUE!</v>
      </c>
      <c r="L424" s="126" t="e">
        <f>+G237/100</f>
        <v>#VALUE!</v>
      </c>
      <c r="M424" s="117"/>
      <c r="N424" s="117"/>
      <c r="O424" s="117" t="s">
        <v>119</v>
      </c>
      <c r="P424" s="126" t="e">
        <f>+E238/100</f>
        <v>#VALUE!</v>
      </c>
      <c r="Q424" s="126" t="e">
        <f>+F238/100</f>
        <v>#VALUE!</v>
      </c>
      <c r="R424" s="126" t="e">
        <f>+G238/100</f>
        <v>#VALUE!</v>
      </c>
      <c r="S424" s="117"/>
      <c r="T424" s="117"/>
      <c r="U424" s="128">
        <f>+E211</f>
        <v>0</v>
      </c>
      <c r="V424" s="128" t="str">
        <f>+F211</f>
        <v/>
      </c>
      <c r="W424" s="128" t="str">
        <f>+G211</f>
        <v/>
      </c>
      <c r="X424" s="117"/>
      <c r="Y424" s="117"/>
      <c r="Z424" s="110"/>
      <c r="AF424" s="43"/>
      <c r="AG424" s="44"/>
    </row>
    <row r="425" spans="1:33" x14ac:dyDescent="0.25">
      <c r="A425" s="127">
        <f t="shared" si="57"/>
        <v>86</v>
      </c>
      <c r="B425" s="162" t="s">
        <v>144</v>
      </c>
      <c r="C425" s="136" t="str">
        <f t="shared" si="54"/>
        <v/>
      </c>
      <c r="D425" s="137" t="str">
        <f t="shared" si="55"/>
        <v/>
      </c>
      <c r="E425" s="138" t="str">
        <f t="shared" si="56"/>
        <v/>
      </c>
      <c r="F425" s="138" t="str">
        <f t="shared" si="56"/>
        <v/>
      </c>
      <c r="G425" s="138" t="str">
        <f t="shared" si="56"/>
        <v/>
      </c>
      <c r="I425" s="117" t="s">
        <v>120</v>
      </c>
      <c r="J425" s="126" t="e">
        <f>100%-J424</f>
        <v>#VALUE!</v>
      </c>
      <c r="K425" s="126" t="e">
        <f t="shared" ref="K425:L425" si="59">100%-K424</f>
        <v>#VALUE!</v>
      </c>
      <c r="L425" s="126" t="e">
        <f t="shared" si="59"/>
        <v>#VALUE!</v>
      </c>
      <c r="M425" s="117"/>
      <c r="N425" s="117"/>
      <c r="O425" s="117" t="s">
        <v>120</v>
      </c>
      <c r="P425" s="126" t="e">
        <f>100%-P424</f>
        <v>#VALUE!</v>
      </c>
      <c r="Q425" s="126" t="e">
        <f t="shared" ref="Q425" si="60">100%-Q424</f>
        <v>#VALUE!</v>
      </c>
      <c r="R425" s="126" t="e">
        <f t="shared" ref="R425" si="61">100%-R424</f>
        <v>#VALUE!</v>
      </c>
      <c r="S425" s="117"/>
      <c r="T425" s="117"/>
      <c r="U425" s="119" t="e">
        <f>+E239/100</f>
        <v>#VALUE!</v>
      </c>
      <c r="V425" s="119" t="e">
        <f>+F239/100</f>
        <v>#VALUE!</v>
      </c>
      <c r="W425" s="119" t="e">
        <f>+G239/100</f>
        <v>#VALUE!</v>
      </c>
      <c r="X425" s="117"/>
      <c r="Y425" s="117"/>
      <c r="Z425" s="110"/>
      <c r="AF425" s="43"/>
      <c r="AG425" s="44"/>
    </row>
    <row r="426" spans="1:33" ht="25.5" x14ac:dyDescent="0.25">
      <c r="A426" s="127">
        <f t="shared" si="57"/>
        <v>87</v>
      </c>
      <c r="B426" s="162" t="s">
        <v>145</v>
      </c>
      <c r="C426" s="136" t="str">
        <f t="shared" si="54"/>
        <v/>
      </c>
      <c r="D426" s="137" t="str">
        <f t="shared" si="55"/>
        <v/>
      </c>
      <c r="E426" s="138" t="str">
        <f t="shared" si="56"/>
        <v/>
      </c>
      <c r="F426" s="138" t="str">
        <f t="shared" si="56"/>
        <v/>
      </c>
      <c r="G426" s="138" t="str">
        <f t="shared" si="56"/>
        <v/>
      </c>
      <c r="I426" s="117"/>
      <c r="J426" s="110"/>
      <c r="K426" s="110"/>
      <c r="L426" s="110"/>
      <c r="M426" s="110"/>
      <c r="N426" s="110"/>
      <c r="O426" s="110"/>
      <c r="P426" s="110"/>
      <c r="Q426" s="110"/>
      <c r="R426" s="110"/>
      <c r="S426" s="110"/>
      <c r="T426" s="110"/>
      <c r="U426" s="110"/>
      <c r="V426" s="110"/>
      <c r="W426" s="110"/>
      <c r="X426" s="110"/>
      <c r="Y426" s="110"/>
      <c r="Z426" s="110"/>
      <c r="AF426" s="43"/>
      <c r="AG426" s="44"/>
    </row>
    <row r="427" spans="1:33" x14ac:dyDescent="0.25">
      <c r="A427" s="127">
        <f>+A426+1</f>
        <v>88</v>
      </c>
      <c r="B427" s="162" t="s">
        <v>146</v>
      </c>
      <c r="C427" s="136" t="str">
        <f t="shared" si="54"/>
        <v/>
      </c>
      <c r="D427" s="137" t="str">
        <f t="shared" si="55"/>
        <v/>
      </c>
      <c r="E427" s="138" t="str">
        <f t="shared" si="56"/>
        <v/>
      </c>
      <c r="F427" s="138" t="str">
        <f t="shared" si="56"/>
        <v/>
      </c>
      <c r="G427" s="138" t="str">
        <f t="shared" si="56"/>
        <v/>
      </c>
      <c r="I427" s="117"/>
      <c r="J427" s="110"/>
      <c r="K427" s="110"/>
      <c r="L427" s="110"/>
      <c r="M427" s="110"/>
      <c r="N427" s="110"/>
      <c r="O427" s="110"/>
      <c r="P427" s="110"/>
      <c r="Q427" s="110"/>
      <c r="R427" s="110"/>
      <c r="S427" s="110"/>
      <c r="T427" s="110"/>
      <c r="U427" s="110"/>
      <c r="V427" s="110"/>
      <c r="W427" s="110"/>
      <c r="X427" s="110"/>
      <c r="Y427" s="110"/>
      <c r="Z427" s="110"/>
      <c r="AF427" s="43"/>
      <c r="AG427" s="44"/>
    </row>
    <row r="428" spans="1:33" x14ac:dyDescent="0.25">
      <c r="A428" s="127">
        <f>+A427+1</f>
        <v>89</v>
      </c>
      <c r="B428" s="162" t="s">
        <v>147</v>
      </c>
      <c r="C428" s="136" t="str">
        <f t="shared" si="54"/>
        <v/>
      </c>
      <c r="D428" s="137" t="str">
        <f t="shared" si="55"/>
        <v/>
      </c>
      <c r="E428" s="138" t="str">
        <f t="shared" si="56"/>
        <v/>
      </c>
      <c r="F428" s="138" t="str">
        <f t="shared" si="56"/>
        <v/>
      </c>
      <c r="G428" s="138" t="str">
        <f t="shared" si="56"/>
        <v/>
      </c>
      <c r="I428" s="117"/>
      <c r="J428" s="110"/>
      <c r="K428" s="110"/>
      <c r="L428" s="110"/>
      <c r="M428" s="110"/>
      <c r="N428" s="110"/>
      <c r="O428" s="110"/>
      <c r="P428" s="110"/>
      <c r="Q428" s="110"/>
      <c r="R428" s="110"/>
      <c r="S428" s="110"/>
      <c r="T428" s="110"/>
      <c r="U428" s="110"/>
      <c r="V428" s="110"/>
      <c r="W428" s="110"/>
      <c r="X428" s="110"/>
      <c r="Y428" s="110"/>
      <c r="Z428" s="110"/>
      <c r="AF428" s="43"/>
      <c r="AG428" s="44"/>
    </row>
    <row r="429" spans="1:33" x14ac:dyDescent="0.25">
      <c r="A429" s="127">
        <f>+A428+1</f>
        <v>90</v>
      </c>
      <c r="C429" s="142"/>
      <c r="D429" s="142"/>
      <c r="E429" s="142"/>
      <c r="F429" s="142"/>
      <c r="G429" s="142"/>
      <c r="I429" s="123"/>
      <c r="AF429" s="43"/>
      <c r="AG429" s="44"/>
    </row>
    <row r="430" spans="1:33" ht="15.75" thickBot="1" x14ac:dyDescent="0.3">
      <c r="A430" s="127">
        <f t="shared" ref="A430:A444" si="62">+A429+1</f>
        <v>91</v>
      </c>
      <c r="C430" s="142"/>
      <c r="D430" s="142"/>
      <c r="E430" s="152"/>
      <c r="F430" s="152"/>
      <c r="G430" s="152"/>
      <c r="I430" s="123"/>
      <c r="AF430" s="43"/>
      <c r="AG430" s="44"/>
    </row>
    <row r="431" spans="1:33" x14ac:dyDescent="0.25">
      <c r="A431" s="127">
        <f t="shared" si="62"/>
        <v>92</v>
      </c>
      <c r="B431" s="167" t="s">
        <v>166</v>
      </c>
      <c r="C431" s="149"/>
      <c r="D431" s="150"/>
      <c r="E431" s="151">
        <f>+E415</f>
        <v>0</v>
      </c>
      <c r="F431" s="151" t="str">
        <f t="shared" ref="F431:G431" si="63">+F415</f>
        <v/>
      </c>
      <c r="G431" s="151" t="str">
        <f t="shared" si="63"/>
        <v/>
      </c>
      <c r="I431" s="123"/>
      <c r="AF431" s="43"/>
      <c r="AG431" s="44"/>
    </row>
    <row r="432" spans="1:33" x14ac:dyDescent="0.25">
      <c r="A432" s="127">
        <f t="shared" si="62"/>
        <v>93</v>
      </c>
      <c r="B432" s="162" t="s">
        <v>148</v>
      </c>
      <c r="C432" s="136" t="str">
        <f t="shared" ref="C432:C444" si="64">IF(E$211="","",HLOOKUP(C$211,$B$3:$AG$205,$A432,0))</f>
        <v/>
      </c>
      <c r="D432" s="137" t="str">
        <f t="shared" ref="D432:D444" si="65">IF(F$211="","",HLOOKUP(D$211,$B$3:$AG$205,$A432,0))</f>
        <v/>
      </c>
      <c r="E432" s="138" t="str">
        <f t="shared" ref="E432:G444" si="66">IF(E$211="","",HLOOKUP(E$211,$B$3:$AG$205,$A432,0))</f>
        <v/>
      </c>
      <c r="F432" s="138" t="str">
        <f t="shared" si="66"/>
        <v/>
      </c>
      <c r="G432" s="138" t="str">
        <f t="shared" si="66"/>
        <v/>
      </c>
      <c r="I432" s="123"/>
      <c r="AF432" s="43"/>
      <c r="AG432" s="44"/>
    </row>
    <row r="433" spans="1:33" ht="25.5" x14ac:dyDescent="0.25">
      <c r="A433" s="127">
        <f t="shared" si="62"/>
        <v>94</v>
      </c>
      <c r="B433" s="162" t="s">
        <v>149</v>
      </c>
      <c r="C433" s="136" t="str">
        <f t="shared" si="64"/>
        <v/>
      </c>
      <c r="D433" s="137" t="str">
        <f t="shared" si="65"/>
        <v/>
      </c>
      <c r="E433" s="138" t="str">
        <f t="shared" si="66"/>
        <v/>
      </c>
      <c r="F433" s="138" t="str">
        <f t="shared" si="66"/>
        <v/>
      </c>
      <c r="G433" s="138" t="str">
        <f t="shared" si="66"/>
        <v/>
      </c>
      <c r="H433" s="129"/>
      <c r="I433" s="130"/>
      <c r="J433" s="129" t="str">
        <f>+CONCATENATE("PREVISIONI DI ASSUNZIONI PER SETTORE - ",D246)</f>
        <v xml:space="preserve">PREVISIONI DI ASSUNZIONI PER SETTORE - </v>
      </c>
      <c r="K433" s="131">
        <f>+E211</f>
        <v>0</v>
      </c>
      <c r="L433" s="132"/>
      <c r="M433" s="129"/>
      <c r="N433" s="129"/>
      <c r="O433" s="131" t="str">
        <f>+F211</f>
        <v/>
      </c>
      <c r="P433" s="129"/>
      <c r="Q433" s="130"/>
      <c r="R433" s="129"/>
      <c r="S433" s="131" t="str">
        <f>+G211</f>
        <v/>
      </c>
      <c r="T433" s="129"/>
      <c r="U433" s="129"/>
      <c r="AF433" s="43"/>
      <c r="AG433" s="44"/>
    </row>
    <row r="434" spans="1:33" x14ac:dyDescent="0.25">
      <c r="A434" s="127">
        <f t="shared" si="62"/>
        <v>95</v>
      </c>
      <c r="B434" s="162" t="s">
        <v>150</v>
      </c>
      <c r="C434" s="136" t="str">
        <f t="shared" si="64"/>
        <v/>
      </c>
      <c r="D434" s="137" t="str">
        <f t="shared" si="65"/>
        <v/>
      </c>
      <c r="E434" s="138" t="str">
        <f t="shared" si="66"/>
        <v/>
      </c>
      <c r="F434" s="138" t="str">
        <f t="shared" si="66"/>
        <v/>
      </c>
      <c r="G434" s="138" t="str">
        <f t="shared" si="66"/>
        <v/>
      </c>
      <c r="J434" s="129" t="str">
        <f>+CONCATENATE("PREVISIONI DI ASSUNZIONI PER SETTORE - ",K433," ",D246)</f>
        <v xml:space="preserve">PREVISIONI DI ASSUNZIONI PER SETTORE - 0 </v>
      </c>
      <c r="K434" s="132" t="s">
        <v>161</v>
      </c>
      <c r="L434" s="132" t="s">
        <v>162</v>
      </c>
      <c r="M434" s="132" t="s">
        <v>163</v>
      </c>
      <c r="N434" s="129" t="str">
        <f>+CONCATENATE("PREVISIONI DI ASSUNZIONI PER SETTORE - ",O433," ",D246)</f>
        <v xml:space="preserve">PREVISIONI DI ASSUNZIONI PER SETTORE -  </v>
      </c>
      <c r="O434" s="132" t="s">
        <v>161</v>
      </c>
      <c r="P434" s="132" t="s">
        <v>162</v>
      </c>
      <c r="Q434" s="132" t="s">
        <v>163</v>
      </c>
      <c r="R434" s="129" t="str">
        <f>+CONCATENATE("PREVISIONI DI ASSUNZIONI PER SETTORE - ",S433," ",D246)</f>
        <v xml:space="preserve">PREVISIONI DI ASSUNZIONI PER SETTORE -  </v>
      </c>
      <c r="S434" s="132" t="s">
        <v>161</v>
      </c>
      <c r="T434" s="132" t="s">
        <v>162</v>
      </c>
      <c r="U434" s="132" t="s">
        <v>163</v>
      </c>
      <c r="AF434" s="43"/>
      <c r="AG434" s="44"/>
    </row>
    <row r="435" spans="1:33" x14ac:dyDescent="0.25">
      <c r="A435" s="127">
        <f t="shared" si="62"/>
        <v>96</v>
      </c>
      <c r="B435" s="162" t="s">
        <v>151</v>
      </c>
      <c r="C435" s="136" t="str">
        <f t="shared" si="64"/>
        <v/>
      </c>
      <c r="D435" s="137" t="str">
        <f t="shared" si="65"/>
        <v/>
      </c>
      <c r="E435" s="138" t="str">
        <f t="shared" si="66"/>
        <v/>
      </c>
      <c r="F435" s="138" t="str">
        <f t="shared" si="66"/>
        <v/>
      </c>
      <c r="G435" s="138" t="str">
        <f t="shared" si="66"/>
        <v/>
      </c>
      <c r="J435" s="129" t="s">
        <v>122</v>
      </c>
      <c r="K435" s="133" t="e">
        <f>+E257/100</f>
        <v>#VALUE!</v>
      </c>
      <c r="L435" s="133" t="e">
        <f>+E428/100</f>
        <v>#VALUE!</v>
      </c>
      <c r="M435" s="133" t="e">
        <f>+E444/100</f>
        <v>#VALUE!</v>
      </c>
      <c r="N435" s="129" t="s">
        <v>122</v>
      </c>
      <c r="O435" s="133" t="e">
        <f>+F257/100</f>
        <v>#VALUE!</v>
      </c>
      <c r="P435" s="133" t="e">
        <f>+F428/100</f>
        <v>#VALUE!</v>
      </c>
      <c r="Q435" s="133" t="e">
        <f>+F444/100</f>
        <v>#VALUE!</v>
      </c>
      <c r="R435" s="129" t="s">
        <v>122</v>
      </c>
      <c r="S435" s="133" t="e">
        <f>+G257/100</f>
        <v>#VALUE!</v>
      </c>
      <c r="T435" s="133" t="e">
        <f>+G428/100</f>
        <v>#VALUE!</v>
      </c>
      <c r="U435" s="133" t="e">
        <f>+G444/100</f>
        <v>#VALUE!</v>
      </c>
      <c r="AF435" s="43"/>
      <c r="AG435" s="44"/>
    </row>
    <row r="436" spans="1:33" x14ac:dyDescent="0.25">
      <c r="A436" s="127">
        <f t="shared" si="62"/>
        <v>97</v>
      </c>
      <c r="B436" s="162" t="s">
        <v>152</v>
      </c>
      <c r="C436" s="136" t="str">
        <f t="shared" si="64"/>
        <v/>
      </c>
      <c r="D436" s="137" t="str">
        <f t="shared" si="65"/>
        <v/>
      </c>
      <c r="E436" s="138" t="str">
        <f t="shared" si="66"/>
        <v/>
      </c>
      <c r="F436" s="138" t="str">
        <f t="shared" si="66"/>
        <v/>
      </c>
      <c r="G436" s="138" t="str">
        <f t="shared" si="66"/>
        <v/>
      </c>
      <c r="J436" s="129" t="s">
        <v>133</v>
      </c>
      <c r="K436" s="133" t="e">
        <f>+E256/100</f>
        <v>#VALUE!</v>
      </c>
      <c r="L436" s="133" t="e">
        <f>+E427/100</f>
        <v>#VALUE!</v>
      </c>
      <c r="M436" s="133" t="e">
        <f>+E443/100</f>
        <v>#VALUE!</v>
      </c>
      <c r="N436" s="129" t="s">
        <v>133</v>
      </c>
      <c r="O436" s="133" t="e">
        <f>+F256/100</f>
        <v>#VALUE!</v>
      </c>
      <c r="P436" s="133" t="e">
        <f>+F427/100</f>
        <v>#VALUE!</v>
      </c>
      <c r="Q436" s="133" t="e">
        <f>+F443/100</f>
        <v>#VALUE!</v>
      </c>
      <c r="R436" s="129" t="s">
        <v>133</v>
      </c>
      <c r="S436" s="133" t="e">
        <f>+G256/100</f>
        <v>#VALUE!</v>
      </c>
      <c r="T436" s="133" t="e">
        <f>+G427/100</f>
        <v>#VALUE!</v>
      </c>
      <c r="U436" s="133" t="e">
        <f>+G443/100</f>
        <v>#VALUE!</v>
      </c>
      <c r="AF436" s="43"/>
      <c r="AG436" s="44"/>
    </row>
    <row r="437" spans="1:33" x14ac:dyDescent="0.25">
      <c r="A437" s="127">
        <f t="shared" si="62"/>
        <v>98</v>
      </c>
      <c r="B437" s="162" t="s">
        <v>153</v>
      </c>
      <c r="C437" s="136" t="str">
        <f t="shared" si="64"/>
        <v/>
      </c>
      <c r="D437" s="137" t="str">
        <f t="shared" si="65"/>
        <v/>
      </c>
      <c r="E437" s="138" t="str">
        <f t="shared" si="66"/>
        <v/>
      </c>
      <c r="F437" s="138" t="str">
        <f t="shared" si="66"/>
        <v/>
      </c>
      <c r="G437" s="138" t="str">
        <f t="shared" si="66"/>
        <v/>
      </c>
      <c r="J437" s="129" t="s">
        <v>128</v>
      </c>
      <c r="K437" s="133" t="e">
        <f>+E251/100</f>
        <v>#VALUE!</v>
      </c>
      <c r="L437" s="133" t="e">
        <f>+E422/100</f>
        <v>#VALUE!</v>
      </c>
      <c r="M437" s="133" t="e">
        <f>+E438/100</f>
        <v>#VALUE!</v>
      </c>
      <c r="N437" s="129" t="s">
        <v>128</v>
      </c>
      <c r="O437" s="133" t="e">
        <f>+F251/100</f>
        <v>#VALUE!</v>
      </c>
      <c r="P437" s="133" t="e">
        <f>+F422/100</f>
        <v>#VALUE!</v>
      </c>
      <c r="Q437" s="133" t="e">
        <f>+F438/100</f>
        <v>#VALUE!</v>
      </c>
      <c r="R437" s="129" t="s">
        <v>128</v>
      </c>
      <c r="S437" s="133" t="e">
        <f>+G251/100</f>
        <v>#VALUE!</v>
      </c>
      <c r="T437" s="133" t="e">
        <f>+G422/100</f>
        <v>#VALUE!</v>
      </c>
      <c r="U437" s="133" t="e">
        <f>+G438/100</f>
        <v>#VALUE!</v>
      </c>
      <c r="AF437" s="43"/>
      <c r="AG437" s="44"/>
    </row>
    <row r="438" spans="1:33" x14ac:dyDescent="0.25">
      <c r="A438" s="127">
        <f t="shared" si="62"/>
        <v>99</v>
      </c>
      <c r="B438" s="162" t="s">
        <v>154</v>
      </c>
      <c r="C438" s="136" t="str">
        <f t="shared" si="64"/>
        <v/>
      </c>
      <c r="D438" s="137" t="str">
        <f t="shared" si="65"/>
        <v/>
      </c>
      <c r="E438" s="138" t="str">
        <f t="shared" si="66"/>
        <v/>
      </c>
      <c r="F438" s="138" t="str">
        <f t="shared" si="66"/>
        <v/>
      </c>
      <c r="G438" s="138" t="str">
        <f t="shared" si="66"/>
        <v/>
      </c>
      <c r="J438" s="129" t="s">
        <v>131</v>
      </c>
      <c r="K438" s="133" t="e">
        <f>+E254/100</f>
        <v>#VALUE!</v>
      </c>
      <c r="L438" s="133" t="e">
        <f>+E425/100</f>
        <v>#VALUE!</v>
      </c>
      <c r="M438" s="133" t="e">
        <f>+E441/100</f>
        <v>#VALUE!</v>
      </c>
      <c r="N438" s="129" t="s">
        <v>131</v>
      </c>
      <c r="O438" s="133" t="e">
        <f>+F254/100</f>
        <v>#VALUE!</v>
      </c>
      <c r="P438" s="133" t="e">
        <f>+F425/100</f>
        <v>#VALUE!</v>
      </c>
      <c r="Q438" s="133" t="e">
        <f>+F441/100</f>
        <v>#VALUE!</v>
      </c>
      <c r="R438" s="129" t="s">
        <v>131</v>
      </c>
      <c r="S438" s="133" t="e">
        <f>+G254/100</f>
        <v>#VALUE!</v>
      </c>
      <c r="T438" s="133" t="e">
        <f>+G425/100</f>
        <v>#VALUE!</v>
      </c>
      <c r="U438" s="133" t="e">
        <f>+G441/100</f>
        <v>#VALUE!</v>
      </c>
      <c r="AF438" s="43"/>
      <c r="AG438" s="44"/>
    </row>
    <row r="439" spans="1:33" x14ac:dyDescent="0.25">
      <c r="A439" s="127">
        <f t="shared" si="62"/>
        <v>100</v>
      </c>
      <c r="B439" s="162" t="s">
        <v>155</v>
      </c>
      <c r="C439" s="136" t="str">
        <f t="shared" si="64"/>
        <v/>
      </c>
      <c r="D439" s="137" t="str">
        <f t="shared" si="65"/>
        <v/>
      </c>
      <c r="E439" s="138" t="str">
        <f t="shared" si="66"/>
        <v/>
      </c>
      <c r="F439" s="138" t="str">
        <f t="shared" si="66"/>
        <v/>
      </c>
      <c r="G439" s="138" t="str">
        <f t="shared" si="66"/>
        <v/>
      </c>
      <c r="J439" s="129" t="s">
        <v>127</v>
      </c>
      <c r="K439" s="133" t="e">
        <f>+E250/100</f>
        <v>#VALUE!</v>
      </c>
      <c r="L439" s="133" t="e">
        <f>+E421/100</f>
        <v>#VALUE!</v>
      </c>
      <c r="M439" s="133" t="e">
        <f>+E437/100</f>
        <v>#VALUE!</v>
      </c>
      <c r="N439" s="129" t="s">
        <v>127</v>
      </c>
      <c r="O439" s="133" t="e">
        <f>+F250/100</f>
        <v>#VALUE!</v>
      </c>
      <c r="P439" s="133" t="e">
        <f>+F421/100</f>
        <v>#VALUE!</v>
      </c>
      <c r="Q439" s="133" t="e">
        <f>+F437/100</f>
        <v>#VALUE!</v>
      </c>
      <c r="R439" s="129" t="s">
        <v>127</v>
      </c>
      <c r="S439" s="133" t="e">
        <f>+G250/100</f>
        <v>#VALUE!</v>
      </c>
      <c r="T439" s="133" t="e">
        <f>+G421/100</f>
        <v>#VALUE!</v>
      </c>
      <c r="U439" s="133" t="e">
        <f>+G437/100</f>
        <v>#VALUE!</v>
      </c>
      <c r="AF439" s="43"/>
      <c r="AG439" s="44"/>
    </row>
    <row r="440" spans="1:33" x14ac:dyDescent="0.25">
      <c r="A440" s="127">
        <f t="shared" si="62"/>
        <v>101</v>
      </c>
      <c r="B440" s="162" t="s">
        <v>156</v>
      </c>
      <c r="C440" s="136" t="str">
        <f t="shared" si="64"/>
        <v/>
      </c>
      <c r="D440" s="137" t="str">
        <f t="shared" si="65"/>
        <v/>
      </c>
      <c r="E440" s="138" t="str">
        <f t="shared" si="66"/>
        <v/>
      </c>
      <c r="F440" s="138" t="str">
        <f t="shared" si="66"/>
        <v/>
      </c>
      <c r="G440" s="138" t="str">
        <f t="shared" si="66"/>
        <v/>
      </c>
      <c r="J440" s="129" t="s">
        <v>129</v>
      </c>
      <c r="K440" s="133" t="e">
        <f>+E252/100</f>
        <v>#VALUE!</v>
      </c>
      <c r="L440" s="133" t="e">
        <f>+E423/100</f>
        <v>#VALUE!</v>
      </c>
      <c r="M440" s="133" t="e">
        <f>+E439/100</f>
        <v>#VALUE!</v>
      </c>
      <c r="N440" s="129" t="s">
        <v>129</v>
      </c>
      <c r="O440" s="133" t="e">
        <f>+F252/100</f>
        <v>#VALUE!</v>
      </c>
      <c r="P440" s="133" t="e">
        <f>+F423/100</f>
        <v>#VALUE!</v>
      </c>
      <c r="Q440" s="133" t="e">
        <f>+F439/100</f>
        <v>#VALUE!</v>
      </c>
      <c r="R440" s="129" t="s">
        <v>129</v>
      </c>
      <c r="S440" s="133" t="e">
        <f>+G252/100</f>
        <v>#VALUE!</v>
      </c>
      <c r="T440" s="133" t="e">
        <f>+G423/100</f>
        <v>#VALUE!</v>
      </c>
      <c r="U440" s="133" t="e">
        <f>+G439/100</f>
        <v>#VALUE!</v>
      </c>
      <c r="AF440" s="43"/>
      <c r="AG440" s="44"/>
    </row>
    <row r="441" spans="1:33" x14ac:dyDescent="0.25">
      <c r="A441" s="127">
        <f t="shared" si="62"/>
        <v>102</v>
      </c>
      <c r="B441" s="162" t="s">
        <v>157</v>
      </c>
      <c r="C441" s="136" t="str">
        <f t="shared" si="64"/>
        <v/>
      </c>
      <c r="D441" s="137" t="str">
        <f t="shared" si="65"/>
        <v/>
      </c>
      <c r="E441" s="138" t="str">
        <f t="shared" si="66"/>
        <v/>
      </c>
      <c r="F441" s="138" t="str">
        <f t="shared" si="66"/>
        <v/>
      </c>
      <c r="G441" s="138" t="str">
        <f t="shared" si="66"/>
        <v/>
      </c>
      <c r="J441" s="129" t="s">
        <v>130</v>
      </c>
      <c r="K441" s="133" t="e">
        <f>+E253/100</f>
        <v>#VALUE!</v>
      </c>
      <c r="L441" s="133" t="e">
        <f>+E424/100</f>
        <v>#VALUE!</v>
      </c>
      <c r="M441" s="133" t="e">
        <f>+E440/100</f>
        <v>#VALUE!</v>
      </c>
      <c r="N441" s="129" t="s">
        <v>130</v>
      </c>
      <c r="O441" s="133" t="e">
        <f>+F253/100</f>
        <v>#VALUE!</v>
      </c>
      <c r="P441" s="133" t="e">
        <f>+F424/100</f>
        <v>#VALUE!</v>
      </c>
      <c r="Q441" s="133" t="e">
        <f>+F440/100</f>
        <v>#VALUE!</v>
      </c>
      <c r="R441" s="129" t="s">
        <v>130</v>
      </c>
      <c r="S441" s="133" t="e">
        <f>+G253/100</f>
        <v>#VALUE!</v>
      </c>
      <c r="T441" s="133" t="e">
        <f>+G424/100</f>
        <v>#VALUE!</v>
      </c>
      <c r="U441" s="133" t="e">
        <f>+G440/100</f>
        <v>#VALUE!</v>
      </c>
      <c r="AF441" s="43"/>
      <c r="AG441" s="44"/>
    </row>
    <row r="442" spans="1:33" x14ac:dyDescent="0.25">
      <c r="A442" s="127">
        <f t="shared" si="62"/>
        <v>103</v>
      </c>
      <c r="B442" s="162" t="s">
        <v>158</v>
      </c>
      <c r="C442" s="136" t="str">
        <f t="shared" si="64"/>
        <v/>
      </c>
      <c r="D442" s="137" t="str">
        <f t="shared" si="65"/>
        <v/>
      </c>
      <c r="E442" s="138" t="str">
        <f t="shared" si="66"/>
        <v/>
      </c>
      <c r="F442" s="138" t="str">
        <f t="shared" si="66"/>
        <v/>
      </c>
      <c r="G442" s="138" t="str">
        <f t="shared" si="66"/>
        <v/>
      </c>
      <c r="J442" s="129" t="s">
        <v>125</v>
      </c>
      <c r="K442" s="133" t="e">
        <f>+E248/100</f>
        <v>#VALUE!</v>
      </c>
      <c r="L442" s="133" t="e">
        <f>+E419/100</f>
        <v>#VALUE!</v>
      </c>
      <c r="M442" s="133" t="e">
        <f>+E435/100</f>
        <v>#VALUE!</v>
      </c>
      <c r="N442" s="129" t="s">
        <v>125</v>
      </c>
      <c r="O442" s="133" t="e">
        <f>+F248/100</f>
        <v>#VALUE!</v>
      </c>
      <c r="P442" s="133" t="e">
        <f>+F419/100</f>
        <v>#VALUE!</v>
      </c>
      <c r="Q442" s="133" t="e">
        <f>+F435/100</f>
        <v>#VALUE!</v>
      </c>
      <c r="R442" s="129" t="s">
        <v>125</v>
      </c>
      <c r="S442" s="133" t="e">
        <f>+G248/100</f>
        <v>#VALUE!</v>
      </c>
      <c r="T442" s="133" t="e">
        <f>+G419/100</f>
        <v>#VALUE!</v>
      </c>
      <c r="U442" s="133" t="e">
        <f>+G435/100</f>
        <v>#VALUE!</v>
      </c>
      <c r="AF442" s="43"/>
      <c r="AG442" s="44"/>
    </row>
    <row r="443" spans="1:33" x14ac:dyDescent="0.25">
      <c r="A443" s="127">
        <f t="shared" si="62"/>
        <v>104</v>
      </c>
      <c r="B443" s="162" t="s">
        <v>159</v>
      </c>
      <c r="C443" s="136" t="str">
        <f t="shared" si="64"/>
        <v/>
      </c>
      <c r="D443" s="137" t="str">
        <f t="shared" si="65"/>
        <v/>
      </c>
      <c r="E443" s="138" t="str">
        <f t="shared" si="66"/>
        <v/>
      </c>
      <c r="F443" s="138" t="str">
        <f t="shared" si="66"/>
        <v/>
      </c>
      <c r="G443" s="138" t="str">
        <f t="shared" si="66"/>
        <v/>
      </c>
      <c r="J443" s="129" t="s">
        <v>132</v>
      </c>
      <c r="K443" s="133" t="e">
        <f>+E255/100</f>
        <v>#VALUE!</v>
      </c>
      <c r="L443" s="133" t="e">
        <f>+E426/100</f>
        <v>#VALUE!</v>
      </c>
      <c r="M443" s="133" t="e">
        <f>+E442/100</f>
        <v>#VALUE!</v>
      </c>
      <c r="N443" s="129" t="s">
        <v>132</v>
      </c>
      <c r="O443" s="133" t="e">
        <f>+F255/100</f>
        <v>#VALUE!</v>
      </c>
      <c r="P443" s="133" t="e">
        <f>+F426/100</f>
        <v>#VALUE!</v>
      </c>
      <c r="Q443" s="133" t="e">
        <f>+F442/100</f>
        <v>#VALUE!</v>
      </c>
      <c r="R443" s="129" t="s">
        <v>132</v>
      </c>
      <c r="S443" s="133" t="e">
        <f>+G255/100</f>
        <v>#VALUE!</v>
      </c>
      <c r="T443" s="133" t="e">
        <f>+G426/100</f>
        <v>#VALUE!</v>
      </c>
      <c r="U443" s="133" t="e">
        <f>+G442/100</f>
        <v>#VALUE!</v>
      </c>
      <c r="AF443" s="43"/>
      <c r="AG443" s="44"/>
    </row>
    <row r="444" spans="1:33" x14ac:dyDescent="0.25">
      <c r="A444" s="127">
        <f t="shared" si="62"/>
        <v>105</v>
      </c>
      <c r="B444" s="162" t="s">
        <v>160</v>
      </c>
      <c r="C444" s="136" t="str">
        <f t="shared" si="64"/>
        <v/>
      </c>
      <c r="D444" s="137" t="str">
        <f t="shared" si="65"/>
        <v/>
      </c>
      <c r="E444" s="138" t="str">
        <f t="shared" si="66"/>
        <v/>
      </c>
      <c r="F444" s="138" t="str">
        <f t="shared" si="66"/>
        <v/>
      </c>
      <c r="G444" s="138" t="str">
        <f t="shared" si="66"/>
        <v/>
      </c>
      <c r="J444" s="129"/>
      <c r="K444" s="132"/>
      <c r="L444" s="132"/>
      <c r="M444" s="132"/>
      <c r="N444" s="129"/>
      <c r="O444" s="132"/>
      <c r="P444" s="132"/>
      <c r="Q444" s="132"/>
      <c r="R444" s="129"/>
      <c r="S444" s="132"/>
      <c r="T444" s="132"/>
      <c r="U444" s="132"/>
      <c r="AF444" s="43"/>
      <c r="AG444" s="44"/>
    </row>
    <row r="445" spans="1:33" x14ac:dyDescent="0.25">
      <c r="A445" s="134"/>
      <c r="C445" s="153"/>
      <c r="D445" s="153"/>
      <c r="E445" s="142"/>
      <c r="F445" s="142"/>
      <c r="G445" s="142"/>
      <c r="J445" s="129" t="s">
        <v>134</v>
      </c>
      <c r="K445" s="133" t="e">
        <f>+E245/100</f>
        <v>#VALUE!</v>
      </c>
      <c r="L445" s="133" t="e">
        <f>+E416/100</f>
        <v>#VALUE!</v>
      </c>
      <c r="M445" s="133" t="e">
        <f>+E432/100</f>
        <v>#VALUE!</v>
      </c>
      <c r="N445" s="129" t="s">
        <v>134</v>
      </c>
      <c r="O445" s="133" t="e">
        <f>+F245/100</f>
        <v>#VALUE!</v>
      </c>
      <c r="P445" s="133" t="e">
        <f>+F416/100</f>
        <v>#VALUE!</v>
      </c>
      <c r="Q445" s="133" t="e">
        <f>+F432/100</f>
        <v>#VALUE!</v>
      </c>
      <c r="R445" s="129" t="s">
        <v>134</v>
      </c>
      <c r="S445" s="133" t="e">
        <f>+G245/100</f>
        <v>#VALUE!</v>
      </c>
      <c r="T445" s="133" t="e">
        <f>+G416/100</f>
        <v>#VALUE!</v>
      </c>
      <c r="U445" s="133" t="e">
        <f>+G432/100</f>
        <v>#VALUE!</v>
      </c>
      <c r="AF445" s="43"/>
      <c r="AG445" s="44"/>
    </row>
    <row r="446" spans="1:33" x14ac:dyDescent="0.25">
      <c r="A446" s="134"/>
      <c r="C446" s="153"/>
      <c r="D446" s="153"/>
      <c r="E446" s="142"/>
      <c r="F446" s="142"/>
      <c r="G446" s="142"/>
      <c r="J446" s="129" t="s">
        <v>123</v>
      </c>
      <c r="K446" s="133" t="e">
        <f>+E246/100</f>
        <v>#VALUE!</v>
      </c>
      <c r="L446" s="133" t="e">
        <f>+E417/100</f>
        <v>#VALUE!</v>
      </c>
      <c r="M446" s="133" t="e">
        <f>+E433/100</f>
        <v>#VALUE!</v>
      </c>
      <c r="N446" s="129" t="s">
        <v>123</v>
      </c>
      <c r="O446" s="133" t="e">
        <f>+F246/100</f>
        <v>#VALUE!</v>
      </c>
      <c r="P446" s="133" t="e">
        <f>+F417/100</f>
        <v>#VALUE!</v>
      </c>
      <c r="Q446" s="133" t="e">
        <f>+F433/100</f>
        <v>#VALUE!</v>
      </c>
      <c r="R446" s="129" t="s">
        <v>123</v>
      </c>
      <c r="S446" s="133" t="e">
        <f>+G246/100</f>
        <v>#VALUE!</v>
      </c>
      <c r="T446" s="133" t="e">
        <f>+G417/100</f>
        <v>#VALUE!</v>
      </c>
      <c r="U446" s="133" t="e">
        <f>+G433/100</f>
        <v>#VALUE!</v>
      </c>
      <c r="AF446" s="43"/>
      <c r="AG446" s="44"/>
    </row>
    <row r="447" spans="1:33" x14ac:dyDescent="0.25">
      <c r="A447" s="134"/>
      <c r="C447" s="153"/>
      <c r="D447" s="153"/>
      <c r="E447" s="142"/>
      <c r="F447" s="142"/>
      <c r="G447" s="142"/>
      <c r="J447" s="129" t="s">
        <v>124</v>
      </c>
      <c r="K447" s="133" t="e">
        <f>+E247/100</f>
        <v>#VALUE!</v>
      </c>
      <c r="L447" s="133" t="e">
        <f>+E418/100</f>
        <v>#VALUE!</v>
      </c>
      <c r="M447" s="133" t="e">
        <f>+E434/100</f>
        <v>#VALUE!</v>
      </c>
      <c r="N447" s="129" t="s">
        <v>124</v>
      </c>
      <c r="O447" s="133" t="e">
        <f>+F247/100</f>
        <v>#VALUE!</v>
      </c>
      <c r="P447" s="133" t="e">
        <f>+F418/100</f>
        <v>#VALUE!</v>
      </c>
      <c r="Q447" s="133" t="e">
        <f>+F434/100</f>
        <v>#VALUE!</v>
      </c>
      <c r="R447" s="129" t="s">
        <v>124</v>
      </c>
      <c r="S447" s="133" t="e">
        <f>+G247/100</f>
        <v>#VALUE!</v>
      </c>
      <c r="T447" s="133" t="e">
        <f>+G418/100</f>
        <v>#VALUE!</v>
      </c>
      <c r="U447" s="133" t="e">
        <f>+G434/100</f>
        <v>#VALUE!</v>
      </c>
      <c r="AF447" s="43"/>
      <c r="AG447" s="44"/>
    </row>
    <row r="448" spans="1:33" x14ac:dyDescent="0.25">
      <c r="A448" s="134"/>
      <c r="C448" s="153"/>
      <c r="D448" s="153"/>
      <c r="E448" s="142"/>
      <c r="F448" s="142"/>
      <c r="G448" s="142"/>
      <c r="J448" s="129" t="s">
        <v>126</v>
      </c>
      <c r="K448" s="133" t="e">
        <f>+E249/100</f>
        <v>#VALUE!</v>
      </c>
      <c r="L448" s="133" t="e">
        <f>+E420/100</f>
        <v>#VALUE!</v>
      </c>
      <c r="M448" s="133" t="e">
        <f>+E436/100</f>
        <v>#VALUE!</v>
      </c>
      <c r="N448" s="129" t="s">
        <v>126</v>
      </c>
      <c r="O448" s="133" t="e">
        <f>+F249/100</f>
        <v>#VALUE!</v>
      </c>
      <c r="P448" s="133" t="e">
        <f>+F420/100</f>
        <v>#VALUE!</v>
      </c>
      <c r="Q448" s="133" t="e">
        <f>+F436/100</f>
        <v>#VALUE!</v>
      </c>
      <c r="R448" s="129" t="s">
        <v>126</v>
      </c>
      <c r="S448" s="133" t="e">
        <f>+G249/100</f>
        <v>#VALUE!</v>
      </c>
      <c r="T448" s="133" t="e">
        <f>+G420/100</f>
        <v>#VALUE!</v>
      </c>
      <c r="U448" s="133" t="e">
        <f>+G436/100</f>
        <v>#VALUE!</v>
      </c>
      <c r="AF448" s="43"/>
      <c r="AG448" s="44"/>
    </row>
    <row r="449" spans="1:33" x14ac:dyDescent="0.25">
      <c r="A449" s="134"/>
      <c r="C449" s="153"/>
      <c r="D449" s="153"/>
      <c r="E449" s="142"/>
      <c r="F449" s="142"/>
      <c r="G449" s="142"/>
      <c r="AF449" s="43"/>
      <c r="AG449" s="44"/>
    </row>
    <row r="450" spans="1:33" x14ac:dyDescent="0.25">
      <c r="A450" s="129"/>
      <c r="B450" s="155"/>
      <c r="C450" s="154"/>
      <c r="D450" s="154"/>
      <c r="E450" s="155"/>
      <c r="F450" s="155"/>
      <c r="G450" s="155"/>
      <c r="H450" s="129"/>
      <c r="I450" s="129"/>
      <c r="J450" s="129"/>
      <c r="K450" s="129"/>
      <c r="L450" s="129"/>
      <c r="M450" s="129"/>
    </row>
    <row r="451" spans="1:33" x14ac:dyDescent="0.25">
      <c r="A451" s="129"/>
      <c r="B451" s="155"/>
      <c r="C451" s="154"/>
      <c r="D451" s="154"/>
      <c r="E451" s="155"/>
      <c r="F451" s="155"/>
      <c r="G451" s="155"/>
      <c r="H451" s="129"/>
      <c r="I451" s="129"/>
      <c r="J451" s="129"/>
      <c r="K451" s="129"/>
      <c r="L451" s="129"/>
      <c r="M451" s="129"/>
    </row>
    <row r="452" spans="1:33" x14ac:dyDescent="0.25">
      <c r="A452" s="129"/>
      <c r="B452" s="155"/>
      <c r="C452" s="154"/>
      <c r="D452" s="154"/>
      <c r="E452" s="155"/>
      <c r="F452" s="155"/>
      <c r="G452" s="155"/>
      <c r="H452" s="129"/>
      <c r="I452" s="129"/>
      <c r="J452" s="129"/>
      <c r="K452" s="129"/>
      <c r="L452" s="129"/>
      <c r="M452" s="129"/>
    </row>
    <row r="453" spans="1:33" x14ac:dyDescent="0.25">
      <c r="A453" s="129"/>
      <c r="B453" s="155"/>
      <c r="C453" s="154"/>
      <c r="D453" s="154"/>
      <c r="E453" s="155"/>
      <c r="F453" s="155"/>
      <c r="G453" s="155"/>
      <c r="H453" s="129"/>
      <c r="I453" s="129"/>
      <c r="J453" s="129"/>
      <c r="K453" s="129"/>
      <c r="L453" s="129"/>
      <c r="M453" s="129"/>
    </row>
    <row r="454" spans="1:33" x14ac:dyDescent="0.25">
      <c r="A454" s="129"/>
      <c r="B454" s="155"/>
      <c r="C454" s="154"/>
      <c r="D454" s="154"/>
      <c r="E454" s="155"/>
      <c r="F454" s="155"/>
      <c r="G454" s="155"/>
      <c r="H454" s="129"/>
      <c r="I454" s="129"/>
      <c r="J454" s="129"/>
      <c r="K454" s="129"/>
      <c r="L454" s="129"/>
      <c r="M454" s="129"/>
    </row>
    <row r="455" spans="1:33" x14ac:dyDescent="0.25">
      <c r="A455" s="129"/>
      <c r="B455" s="155"/>
      <c r="C455" s="154"/>
      <c r="D455" s="154"/>
      <c r="E455" s="155"/>
      <c r="F455" s="155"/>
      <c r="G455" s="155"/>
      <c r="H455" s="129"/>
      <c r="I455" s="129"/>
      <c r="J455" s="129"/>
      <c r="K455" s="129"/>
      <c r="L455" s="129"/>
      <c r="M455" s="129"/>
    </row>
    <row r="456" spans="1:33" x14ac:dyDescent="0.25">
      <c r="A456" s="129"/>
      <c r="B456" s="155"/>
      <c r="C456" s="154"/>
      <c r="D456" s="154"/>
      <c r="E456" s="155"/>
      <c r="F456" s="155"/>
      <c r="G456" s="155"/>
      <c r="H456" s="129"/>
      <c r="I456" s="129"/>
      <c r="J456" s="129"/>
      <c r="K456" s="129"/>
      <c r="L456" s="129"/>
      <c r="M456" s="129"/>
    </row>
    <row r="457" spans="1:33" x14ac:dyDescent="0.25">
      <c r="A457" s="129"/>
      <c r="B457" s="155"/>
      <c r="C457" s="154"/>
      <c r="D457" s="154"/>
      <c r="E457" s="155"/>
      <c r="F457" s="155"/>
      <c r="G457" s="155"/>
      <c r="H457" s="129"/>
      <c r="I457" s="129"/>
      <c r="J457" s="129"/>
      <c r="K457" s="129"/>
      <c r="L457" s="129"/>
      <c r="M457" s="129"/>
    </row>
    <row r="458" spans="1:33" x14ac:dyDescent="0.25">
      <c r="C458" s="153"/>
      <c r="D458" s="153"/>
      <c r="E458" s="142"/>
      <c r="F458" s="142"/>
      <c r="G458" s="142"/>
    </row>
    <row r="459" spans="1:33" x14ac:dyDescent="0.25">
      <c r="C459" s="153"/>
      <c r="D459" s="153"/>
      <c r="E459" s="142"/>
      <c r="F459" s="142"/>
      <c r="G459" s="142"/>
      <c r="L459" s="135"/>
      <c r="M459" s="135"/>
      <c r="AF459" s="43"/>
      <c r="AG459" s="44"/>
    </row>
    <row r="460" spans="1:33" x14ac:dyDescent="0.25">
      <c r="C460" s="153"/>
      <c r="D460" s="153"/>
      <c r="E460" s="156"/>
      <c r="F460" s="142"/>
      <c r="G460" s="142"/>
      <c r="AF460" s="43"/>
      <c r="AG460" s="44"/>
    </row>
    <row r="461" spans="1:33" x14ac:dyDescent="0.25">
      <c r="C461" s="153"/>
      <c r="D461" s="153"/>
      <c r="E461" s="142"/>
      <c r="F461" s="142"/>
      <c r="G461" s="142"/>
      <c r="AF461" s="43"/>
      <c r="AG461" s="44"/>
    </row>
    <row r="462" spans="1:33" x14ac:dyDescent="0.25">
      <c r="C462" s="153"/>
      <c r="D462" s="153"/>
      <c r="E462" s="142"/>
      <c r="F462" s="142"/>
      <c r="G462" s="142"/>
      <c r="AF462" s="43"/>
      <c r="AG462" s="44"/>
    </row>
    <row r="463" spans="1:33" x14ac:dyDescent="0.25">
      <c r="C463" s="153"/>
      <c r="D463" s="153"/>
      <c r="E463" s="142"/>
      <c r="F463" s="142"/>
      <c r="G463" s="142"/>
      <c r="AF463" s="43"/>
      <c r="AG463" s="44"/>
    </row>
    <row r="464" spans="1:33" x14ac:dyDescent="0.25">
      <c r="C464" s="153"/>
      <c r="D464" s="153"/>
      <c r="E464" s="142"/>
      <c r="F464" s="142"/>
      <c r="G464" s="142"/>
      <c r="AF464" s="43"/>
      <c r="AG464" s="44"/>
    </row>
    <row r="465" spans="3:33" x14ac:dyDescent="0.25">
      <c r="C465" s="153"/>
      <c r="D465" s="153"/>
      <c r="E465" s="142"/>
      <c r="F465" s="142"/>
      <c r="G465" s="142"/>
      <c r="AF465" s="43"/>
      <c r="AG465" s="44"/>
    </row>
    <row r="466" spans="3:33" x14ac:dyDescent="0.25">
      <c r="C466" s="153"/>
      <c r="D466" s="153"/>
      <c r="E466" s="142"/>
      <c r="F466" s="142"/>
      <c r="G466" s="142"/>
      <c r="AF466" s="43"/>
      <c r="AG466" s="44"/>
    </row>
    <row r="467" spans="3:33" x14ac:dyDescent="0.25">
      <c r="C467" s="153"/>
      <c r="D467" s="153"/>
      <c r="E467" s="142"/>
      <c r="F467" s="142"/>
      <c r="G467" s="142"/>
      <c r="AF467" s="43"/>
      <c r="AG467" s="44"/>
    </row>
    <row r="468" spans="3:33" x14ac:dyDescent="0.25">
      <c r="C468" s="153"/>
      <c r="D468" s="153"/>
      <c r="E468" s="142"/>
      <c r="F468" s="142"/>
      <c r="G468" s="142"/>
      <c r="AF468" s="43"/>
      <c r="AG468" s="44"/>
    </row>
    <row r="469" spans="3:33" x14ac:dyDescent="0.25">
      <c r="C469" s="153"/>
      <c r="D469" s="153"/>
      <c r="E469" s="142"/>
      <c r="F469" s="142"/>
      <c r="G469" s="142"/>
      <c r="AF469" s="43"/>
      <c r="AG469" s="44"/>
    </row>
    <row r="470" spans="3:33" x14ac:dyDescent="0.25">
      <c r="C470" s="153"/>
      <c r="D470" s="153"/>
      <c r="E470" s="142"/>
      <c r="F470" s="142"/>
      <c r="G470" s="142"/>
      <c r="AF470" s="43"/>
      <c r="AG470" s="44"/>
    </row>
    <row r="471" spans="3:33" x14ac:dyDescent="0.25">
      <c r="C471" s="153"/>
      <c r="D471" s="153"/>
      <c r="E471" s="142"/>
      <c r="F471" s="142"/>
      <c r="G471" s="142"/>
      <c r="AF471" s="43"/>
      <c r="AG471" s="44"/>
    </row>
    <row r="472" spans="3:33" x14ac:dyDescent="0.25">
      <c r="C472" s="153"/>
      <c r="D472" s="153"/>
      <c r="E472" s="142"/>
      <c r="F472" s="142"/>
      <c r="G472" s="142"/>
      <c r="AF472" s="43"/>
      <c r="AG472" s="44"/>
    </row>
    <row r="473" spans="3:33" x14ac:dyDescent="0.25">
      <c r="C473" s="153"/>
      <c r="D473" s="153"/>
      <c r="E473" s="142"/>
      <c r="F473" s="142"/>
      <c r="G473" s="142"/>
      <c r="AF473" s="43"/>
      <c r="AG473" s="44"/>
    </row>
    <row r="474" spans="3:33" x14ac:dyDescent="0.25">
      <c r="C474" s="153"/>
      <c r="D474" s="153"/>
      <c r="E474" s="142"/>
      <c r="F474" s="142"/>
      <c r="G474" s="142"/>
      <c r="AF474" s="43"/>
      <c r="AG474" s="44"/>
    </row>
    <row r="475" spans="3:33" x14ac:dyDescent="0.25">
      <c r="C475" s="153"/>
      <c r="D475" s="153"/>
      <c r="E475" s="142"/>
      <c r="F475" s="142"/>
      <c r="G475" s="142"/>
      <c r="AF475" s="43"/>
      <c r="AG475" s="44"/>
    </row>
    <row r="476" spans="3:33" x14ac:dyDescent="0.25">
      <c r="C476" s="153"/>
      <c r="D476" s="153"/>
      <c r="E476" s="142"/>
      <c r="F476" s="142"/>
      <c r="G476" s="142"/>
      <c r="AF476" s="43"/>
      <c r="AG476" s="44"/>
    </row>
    <row r="477" spans="3:33" x14ac:dyDescent="0.25">
      <c r="C477" s="153"/>
      <c r="D477" s="153"/>
      <c r="E477" s="142"/>
      <c r="F477" s="142"/>
      <c r="G477" s="142"/>
      <c r="AF477" s="43"/>
      <c r="AG477" s="44"/>
    </row>
    <row r="478" spans="3:33" x14ac:dyDescent="0.25">
      <c r="C478" s="153"/>
      <c r="D478" s="153"/>
      <c r="E478" s="142"/>
      <c r="F478" s="142"/>
      <c r="G478" s="142"/>
      <c r="AF478" s="43"/>
      <c r="AG478" s="44"/>
    </row>
    <row r="479" spans="3:33" x14ac:dyDescent="0.25">
      <c r="C479" s="153"/>
      <c r="D479" s="153"/>
      <c r="E479" s="142"/>
      <c r="F479" s="142"/>
      <c r="G479" s="142"/>
      <c r="AF479" s="43"/>
      <c r="AG479" s="44"/>
    </row>
    <row r="480" spans="3:33" x14ac:dyDescent="0.25">
      <c r="C480" s="153"/>
      <c r="D480" s="153"/>
      <c r="E480" s="142"/>
      <c r="F480" s="142"/>
      <c r="G480" s="142"/>
      <c r="AF480" s="43"/>
      <c r="AG480" s="44"/>
    </row>
    <row r="481" spans="3:33" x14ac:dyDescent="0.25">
      <c r="C481" s="153"/>
      <c r="D481" s="153"/>
      <c r="E481" s="142"/>
      <c r="F481" s="142"/>
      <c r="G481" s="142"/>
      <c r="AF481" s="43"/>
      <c r="AG481" s="44"/>
    </row>
    <row r="482" spans="3:33" x14ac:dyDescent="0.25">
      <c r="C482" s="153"/>
      <c r="D482" s="153"/>
      <c r="E482" s="142"/>
      <c r="F482" s="142"/>
      <c r="G482" s="142"/>
      <c r="AF482" s="43"/>
      <c r="AG482" s="44"/>
    </row>
    <row r="483" spans="3:33" x14ac:dyDescent="0.25">
      <c r="C483" s="153"/>
      <c r="D483" s="153"/>
      <c r="E483" s="142"/>
      <c r="F483" s="142"/>
      <c r="G483" s="142"/>
      <c r="AF483" s="43"/>
      <c r="AG483" s="44"/>
    </row>
    <row r="484" spans="3:33" x14ac:dyDescent="0.25">
      <c r="C484" s="153"/>
      <c r="D484" s="153"/>
      <c r="E484" s="142"/>
      <c r="F484" s="142"/>
      <c r="G484" s="142"/>
      <c r="AF484" s="43"/>
      <c r="AG484" s="44"/>
    </row>
    <row r="485" spans="3:33" x14ac:dyDescent="0.25">
      <c r="C485" s="153"/>
      <c r="D485" s="153"/>
      <c r="E485" s="142"/>
      <c r="F485" s="142"/>
      <c r="G485" s="142"/>
      <c r="AF485" s="43"/>
      <c r="AG485" s="44"/>
    </row>
    <row r="486" spans="3:33" x14ac:dyDescent="0.25">
      <c r="C486" s="153"/>
      <c r="D486" s="153"/>
      <c r="E486" s="142"/>
      <c r="F486" s="142"/>
      <c r="G486" s="142"/>
      <c r="AF486" s="43"/>
      <c r="AG486" s="44"/>
    </row>
    <row r="487" spans="3:33" x14ac:dyDescent="0.25">
      <c r="C487" s="153"/>
      <c r="D487" s="153"/>
      <c r="E487" s="142"/>
      <c r="F487" s="142"/>
      <c r="G487" s="142"/>
      <c r="AF487" s="43"/>
      <c r="AG487" s="44"/>
    </row>
    <row r="488" spans="3:33" x14ac:dyDescent="0.25">
      <c r="C488" s="153"/>
      <c r="D488" s="153"/>
      <c r="E488" s="142"/>
      <c r="F488" s="142"/>
      <c r="G488" s="142"/>
      <c r="AF488" s="43"/>
      <c r="AG488" s="44"/>
    </row>
    <row r="489" spans="3:33" x14ac:dyDescent="0.25">
      <c r="C489" s="153"/>
      <c r="D489" s="153"/>
      <c r="E489" s="142"/>
      <c r="F489" s="142"/>
      <c r="G489" s="142"/>
      <c r="AF489" s="43"/>
      <c r="AG489" s="44"/>
    </row>
    <row r="490" spans="3:33" x14ac:dyDescent="0.25">
      <c r="C490" s="153"/>
      <c r="D490" s="153"/>
      <c r="E490" s="142"/>
      <c r="F490" s="142"/>
      <c r="G490" s="142"/>
      <c r="AF490" s="43"/>
      <c r="AG490" s="44"/>
    </row>
    <row r="491" spans="3:33" x14ac:dyDescent="0.25">
      <c r="C491" s="153"/>
      <c r="D491" s="153"/>
      <c r="E491" s="142"/>
      <c r="F491" s="142"/>
      <c r="G491" s="142"/>
      <c r="AF491" s="43"/>
      <c r="AG491" s="44"/>
    </row>
    <row r="492" spans="3:33" x14ac:dyDescent="0.25">
      <c r="C492" s="153"/>
      <c r="D492" s="153"/>
      <c r="E492" s="142"/>
      <c r="F492" s="142"/>
      <c r="G492" s="142"/>
      <c r="AF492" s="43"/>
      <c r="AG492" s="44"/>
    </row>
    <row r="493" spans="3:33" x14ac:dyDescent="0.25">
      <c r="C493" s="153"/>
      <c r="D493" s="153"/>
      <c r="E493" s="142"/>
      <c r="F493" s="142"/>
      <c r="G493" s="142"/>
      <c r="AF493" s="43"/>
      <c r="AG493" s="44"/>
    </row>
    <row r="494" spans="3:33" x14ac:dyDescent="0.25">
      <c r="C494" s="153"/>
      <c r="D494" s="153"/>
      <c r="E494" s="142"/>
      <c r="F494" s="142"/>
      <c r="G494" s="142"/>
      <c r="AF494" s="43"/>
      <c r="AG494" s="44"/>
    </row>
    <row r="495" spans="3:33" x14ac:dyDescent="0.25">
      <c r="C495" s="153"/>
      <c r="D495" s="153"/>
      <c r="E495" s="142"/>
      <c r="F495" s="142"/>
      <c r="G495" s="142"/>
      <c r="AF495" s="43"/>
      <c r="AG495" s="44"/>
    </row>
    <row r="496" spans="3:33" x14ac:dyDescent="0.25">
      <c r="C496" s="153"/>
      <c r="D496" s="153"/>
      <c r="E496" s="142"/>
      <c r="F496" s="142"/>
      <c r="G496" s="142"/>
      <c r="AF496" s="43"/>
      <c r="AG496" s="44"/>
    </row>
    <row r="497" spans="3:33" x14ac:dyDescent="0.25">
      <c r="C497" s="153"/>
      <c r="D497" s="153"/>
      <c r="E497" s="142"/>
      <c r="F497" s="142"/>
      <c r="G497" s="142"/>
      <c r="AF497" s="43"/>
      <c r="AG497" s="44"/>
    </row>
    <row r="498" spans="3:33" x14ac:dyDescent="0.25">
      <c r="C498" s="153"/>
      <c r="D498" s="153"/>
      <c r="E498" s="142"/>
      <c r="F498" s="142"/>
      <c r="G498" s="142"/>
      <c r="AF498" s="43"/>
      <c r="AG498" s="44"/>
    </row>
    <row r="499" spans="3:33" x14ac:dyDescent="0.25">
      <c r="C499" s="153"/>
      <c r="D499" s="153"/>
      <c r="E499" s="142"/>
      <c r="F499" s="142"/>
      <c r="G499" s="142"/>
      <c r="AF499" s="43"/>
      <c r="AG499" s="44"/>
    </row>
    <row r="500" spans="3:33" x14ac:dyDescent="0.25">
      <c r="C500" s="153"/>
      <c r="D500" s="153"/>
      <c r="E500" s="142"/>
      <c r="F500" s="142"/>
      <c r="G500" s="142"/>
      <c r="AF500" s="43"/>
      <c r="AG500" s="44"/>
    </row>
    <row r="501" spans="3:33" x14ac:dyDescent="0.25">
      <c r="C501" s="153"/>
      <c r="D501" s="153"/>
      <c r="E501" s="142"/>
      <c r="F501" s="142"/>
      <c r="G501" s="142"/>
      <c r="AF501" s="43"/>
      <c r="AG501" s="44"/>
    </row>
    <row r="502" spans="3:33" x14ac:dyDescent="0.25">
      <c r="C502" s="153"/>
      <c r="D502" s="153"/>
      <c r="E502" s="142"/>
      <c r="F502" s="142"/>
      <c r="G502" s="142"/>
      <c r="AF502" s="43"/>
      <c r="AG502" s="44"/>
    </row>
    <row r="503" spans="3:33" x14ac:dyDescent="0.25">
      <c r="C503" s="153"/>
      <c r="D503" s="153"/>
      <c r="E503" s="142"/>
      <c r="F503" s="142"/>
      <c r="G503" s="142"/>
      <c r="AF503" s="43"/>
      <c r="AG503" s="44"/>
    </row>
    <row r="504" spans="3:33" x14ac:dyDescent="0.25">
      <c r="C504" s="153"/>
      <c r="D504" s="153"/>
      <c r="E504" s="142"/>
      <c r="F504" s="142"/>
      <c r="G504" s="142"/>
      <c r="AF504" s="43"/>
      <c r="AG504" s="44"/>
    </row>
    <row r="505" spans="3:33" x14ac:dyDescent="0.25">
      <c r="C505" s="153"/>
      <c r="D505" s="153"/>
      <c r="E505" s="142"/>
      <c r="F505" s="142"/>
      <c r="G505" s="142"/>
      <c r="AF505" s="43"/>
      <c r="AG505" s="44"/>
    </row>
    <row r="506" spans="3:33" x14ac:dyDescent="0.25">
      <c r="C506" s="153"/>
      <c r="D506" s="153"/>
      <c r="E506" s="142"/>
      <c r="F506" s="142"/>
      <c r="G506" s="142"/>
      <c r="AF506" s="43"/>
      <c r="AG506" s="44"/>
    </row>
    <row r="507" spans="3:33" x14ac:dyDescent="0.25">
      <c r="C507" s="153"/>
      <c r="D507" s="153"/>
      <c r="E507" s="142"/>
      <c r="F507" s="142"/>
      <c r="G507" s="142"/>
      <c r="AF507" s="43"/>
      <c r="AG507" s="44"/>
    </row>
    <row r="508" spans="3:33" x14ac:dyDescent="0.25">
      <c r="C508" s="153"/>
      <c r="D508" s="153"/>
      <c r="E508" s="142"/>
      <c r="F508" s="142"/>
      <c r="G508" s="142"/>
      <c r="AF508" s="43"/>
      <c r="AG508" s="44"/>
    </row>
    <row r="509" spans="3:33" x14ac:dyDescent="0.25">
      <c r="C509" s="153"/>
      <c r="D509" s="153"/>
      <c r="E509" s="142"/>
      <c r="F509" s="142"/>
      <c r="G509" s="142"/>
      <c r="AF509" s="43"/>
      <c r="AG509" s="44"/>
    </row>
    <row r="510" spans="3:33" x14ac:dyDescent="0.25">
      <c r="C510" s="153"/>
      <c r="D510" s="153"/>
      <c r="E510" s="142"/>
      <c r="F510" s="142"/>
      <c r="G510" s="142"/>
      <c r="AF510" s="43"/>
      <c r="AG510" s="44"/>
    </row>
    <row r="511" spans="3:33" x14ac:dyDescent="0.25">
      <c r="C511" s="153"/>
      <c r="D511" s="153"/>
      <c r="E511" s="142"/>
      <c r="F511" s="142"/>
      <c r="G511" s="142"/>
      <c r="AF511" s="43"/>
      <c r="AG511" s="44"/>
    </row>
    <row r="512" spans="3:33" x14ac:dyDescent="0.25">
      <c r="C512" s="153"/>
      <c r="D512" s="153"/>
      <c r="E512" s="142"/>
      <c r="F512" s="142"/>
      <c r="G512" s="142"/>
      <c r="AF512" s="43"/>
      <c r="AG512" s="44"/>
    </row>
    <row r="513" spans="3:33" x14ac:dyDescent="0.25">
      <c r="C513" s="153"/>
      <c r="D513" s="153"/>
      <c r="E513" s="142"/>
      <c r="F513" s="142"/>
      <c r="G513" s="142"/>
      <c r="AF513" s="43"/>
      <c r="AG513" s="44"/>
    </row>
    <row r="514" spans="3:33" x14ac:dyDescent="0.25">
      <c r="C514" s="153"/>
      <c r="D514" s="153"/>
      <c r="E514" s="142"/>
      <c r="F514" s="142"/>
      <c r="G514" s="142"/>
      <c r="AF514" s="43"/>
      <c r="AG514" s="44"/>
    </row>
    <row r="515" spans="3:33" x14ac:dyDescent="0.25">
      <c r="C515" s="153"/>
      <c r="D515" s="153"/>
      <c r="E515" s="142"/>
      <c r="F515" s="142"/>
      <c r="G515" s="142"/>
      <c r="AF515" s="43"/>
      <c r="AG515" s="44"/>
    </row>
    <row r="516" spans="3:33" x14ac:dyDescent="0.25">
      <c r="C516" s="153"/>
      <c r="D516" s="153"/>
      <c r="E516" s="142"/>
      <c r="F516" s="142"/>
      <c r="G516" s="142"/>
      <c r="AF516" s="43"/>
      <c r="AG516" s="44"/>
    </row>
    <row r="517" spans="3:33" x14ac:dyDescent="0.25">
      <c r="C517" s="153"/>
      <c r="D517" s="153"/>
      <c r="E517" s="142"/>
      <c r="F517" s="142"/>
      <c r="G517" s="142"/>
      <c r="AF517" s="43"/>
      <c r="AG517" s="44"/>
    </row>
    <row r="518" spans="3:33" x14ac:dyDescent="0.25">
      <c r="C518" s="153"/>
      <c r="D518" s="153"/>
      <c r="E518" s="142"/>
      <c r="F518" s="142"/>
      <c r="G518" s="142"/>
      <c r="AF518" s="43"/>
      <c r="AG518" s="44"/>
    </row>
    <row r="519" spans="3:33" x14ac:dyDescent="0.25">
      <c r="C519" s="153"/>
      <c r="D519" s="153"/>
      <c r="E519" s="142"/>
      <c r="F519" s="142"/>
      <c r="G519" s="142"/>
      <c r="AF519" s="43"/>
      <c r="AG519" s="44"/>
    </row>
    <row r="520" spans="3:33" x14ac:dyDescent="0.25">
      <c r="C520" s="153"/>
      <c r="D520" s="153"/>
      <c r="E520" s="142"/>
      <c r="F520" s="142"/>
      <c r="G520" s="142"/>
      <c r="AF520" s="43"/>
      <c r="AG520" s="44"/>
    </row>
    <row r="521" spans="3:33" x14ac:dyDescent="0.25">
      <c r="C521" s="153"/>
      <c r="D521" s="153"/>
      <c r="E521" s="142"/>
      <c r="F521" s="142"/>
      <c r="G521" s="142"/>
      <c r="AF521" s="43"/>
      <c r="AG521" s="44"/>
    </row>
    <row r="522" spans="3:33" x14ac:dyDescent="0.25">
      <c r="C522" s="153"/>
      <c r="D522" s="153"/>
      <c r="E522" s="142"/>
      <c r="F522" s="142"/>
      <c r="G522" s="142"/>
      <c r="AF522" s="43"/>
      <c r="AG522" s="44"/>
    </row>
    <row r="523" spans="3:33" x14ac:dyDescent="0.25">
      <c r="C523" s="153"/>
      <c r="D523" s="153"/>
      <c r="E523" s="142"/>
      <c r="F523" s="142"/>
      <c r="G523" s="142"/>
      <c r="AF523" s="43"/>
      <c r="AG523" s="44"/>
    </row>
    <row r="524" spans="3:33" x14ac:dyDescent="0.25">
      <c r="C524" s="153"/>
      <c r="D524" s="153"/>
      <c r="E524" s="142"/>
      <c r="F524" s="142"/>
      <c r="G524" s="142"/>
      <c r="AF524" s="43"/>
      <c r="AG524" s="44"/>
    </row>
    <row r="525" spans="3:33" x14ac:dyDescent="0.25">
      <c r="C525" s="153"/>
      <c r="D525" s="153"/>
      <c r="E525" s="153"/>
      <c r="F525" s="153"/>
      <c r="G525" s="153"/>
      <c r="AF525" s="43"/>
      <c r="AG525" s="44"/>
    </row>
    <row r="526" spans="3:33" x14ac:dyDescent="0.25">
      <c r="C526" s="153"/>
      <c r="D526" s="153"/>
      <c r="E526" s="153"/>
      <c r="F526" s="153"/>
      <c r="G526" s="153"/>
      <c r="AF526" s="43"/>
      <c r="AG526" s="44"/>
    </row>
    <row r="527" spans="3:33" x14ac:dyDescent="0.25">
      <c r="C527" s="153"/>
      <c r="D527" s="153"/>
      <c r="E527" s="142"/>
      <c r="F527" s="142"/>
      <c r="G527" s="142"/>
      <c r="AF527" s="43"/>
      <c r="AG527" s="44"/>
    </row>
    <row r="528" spans="3:33" x14ac:dyDescent="0.25">
      <c r="C528" s="153"/>
      <c r="D528" s="153"/>
      <c r="E528" s="142"/>
      <c r="F528" s="142"/>
      <c r="G528" s="142"/>
      <c r="AF528" s="43"/>
      <c r="AG528" s="44"/>
    </row>
    <row r="529" spans="3:33" x14ac:dyDescent="0.25">
      <c r="C529" s="153"/>
      <c r="D529" s="153"/>
      <c r="E529" s="142"/>
      <c r="F529" s="142"/>
      <c r="G529" s="142"/>
      <c r="AF529" s="43"/>
      <c r="AG529" s="44"/>
    </row>
    <row r="530" spans="3:33" x14ac:dyDescent="0.25">
      <c r="C530" s="153"/>
      <c r="D530" s="153"/>
      <c r="E530" s="142"/>
      <c r="F530" s="142"/>
      <c r="G530" s="142"/>
      <c r="AF530" s="43"/>
      <c r="AG530" s="44"/>
    </row>
    <row r="531" spans="3:33" x14ac:dyDescent="0.25">
      <c r="C531" s="153"/>
      <c r="D531" s="153"/>
      <c r="E531" s="142"/>
      <c r="F531" s="142"/>
      <c r="G531" s="142"/>
      <c r="AF531" s="43"/>
      <c r="AG531" s="44"/>
    </row>
    <row r="532" spans="3:33" x14ac:dyDescent="0.25">
      <c r="C532" s="153"/>
      <c r="D532" s="153"/>
      <c r="E532" s="142"/>
      <c r="F532" s="142"/>
      <c r="G532" s="142"/>
      <c r="AF532" s="43"/>
      <c r="AG532" s="44"/>
    </row>
    <row r="533" spans="3:33" x14ac:dyDescent="0.25">
      <c r="C533" s="153"/>
      <c r="D533" s="153"/>
      <c r="E533" s="142"/>
      <c r="F533" s="142"/>
      <c r="G533" s="142"/>
      <c r="AF533" s="43"/>
      <c r="AG533" s="44"/>
    </row>
    <row r="534" spans="3:33" x14ac:dyDescent="0.25">
      <c r="C534" s="153"/>
      <c r="D534" s="153"/>
      <c r="E534" s="142"/>
      <c r="F534" s="142"/>
      <c r="G534" s="142"/>
      <c r="AF534" s="43"/>
      <c r="AG534" s="44"/>
    </row>
    <row r="535" spans="3:33" x14ac:dyDescent="0.25">
      <c r="C535" s="153"/>
      <c r="D535" s="153"/>
      <c r="E535" s="142"/>
      <c r="F535" s="142"/>
      <c r="G535" s="142"/>
      <c r="AF535" s="43"/>
      <c r="AG535" s="44"/>
    </row>
    <row r="536" spans="3:33" x14ac:dyDescent="0.25">
      <c r="C536" s="153"/>
      <c r="D536" s="153"/>
      <c r="E536" s="142"/>
      <c r="F536" s="142"/>
      <c r="G536" s="142"/>
      <c r="AF536" s="43"/>
      <c r="AG536" s="44"/>
    </row>
    <row r="537" spans="3:33" x14ac:dyDescent="0.25">
      <c r="C537" s="153"/>
      <c r="D537" s="153"/>
      <c r="E537" s="142"/>
      <c r="F537" s="142"/>
      <c r="G537" s="142"/>
      <c r="AF537" s="43"/>
      <c r="AG537" s="44"/>
    </row>
    <row r="538" spans="3:33" x14ac:dyDescent="0.25">
      <c r="C538" s="153"/>
      <c r="D538" s="153"/>
      <c r="E538" s="142"/>
      <c r="F538" s="142"/>
      <c r="G538" s="142"/>
      <c r="AF538" s="43"/>
      <c r="AG538" s="44"/>
    </row>
    <row r="539" spans="3:33" x14ac:dyDescent="0.25">
      <c r="C539" s="153"/>
      <c r="D539" s="153"/>
      <c r="E539" s="142"/>
      <c r="F539" s="142"/>
      <c r="G539" s="142"/>
      <c r="AF539" s="43"/>
      <c r="AG539" s="44"/>
    </row>
    <row r="540" spans="3:33" x14ac:dyDescent="0.25">
      <c r="C540" s="153"/>
      <c r="D540" s="153"/>
      <c r="E540" s="142"/>
      <c r="F540" s="142"/>
      <c r="G540" s="142"/>
      <c r="AF540" s="43"/>
      <c r="AG540" s="44"/>
    </row>
    <row r="541" spans="3:33" x14ac:dyDescent="0.25">
      <c r="C541" s="153"/>
      <c r="D541" s="153"/>
      <c r="E541" s="142"/>
      <c r="F541" s="142"/>
      <c r="G541" s="142"/>
      <c r="AF541" s="43"/>
      <c r="AG541" s="44"/>
    </row>
    <row r="542" spans="3:33" x14ac:dyDescent="0.25">
      <c r="C542" s="153"/>
      <c r="D542" s="153"/>
      <c r="E542" s="142"/>
      <c r="F542" s="142"/>
      <c r="G542" s="142"/>
      <c r="AF542" s="43"/>
      <c r="AG542" s="44"/>
    </row>
    <row r="543" spans="3:33" x14ac:dyDescent="0.25">
      <c r="C543" s="153"/>
      <c r="D543" s="153"/>
      <c r="E543" s="142"/>
      <c r="F543" s="142"/>
      <c r="G543" s="142"/>
      <c r="AF543" s="43"/>
      <c r="AG543" s="44"/>
    </row>
    <row r="544" spans="3:33" x14ac:dyDescent="0.25">
      <c r="C544" s="153"/>
      <c r="D544" s="153"/>
      <c r="E544" s="142"/>
      <c r="F544" s="142"/>
      <c r="G544" s="142"/>
      <c r="AF544" s="43"/>
      <c r="AG544" s="44"/>
    </row>
    <row r="545" spans="3:33" x14ac:dyDescent="0.25">
      <c r="C545" s="153"/>
      <c r="D545" s="153"/>
      <c r="E545" s="142"/>
      <c r="F545" s="142"/>
      <c r="G545" s="142"/>
      <c r="AF545" s="43"/>
      <c r="AG545" s="44"/>
    </row>
    <row r="546" spans="3:33" x14ac:dyDescent="0.25">
      <c r="C546" s="153"/>
      <c r="D546" s="153"/>
      <c r="E546" s="142"/>
      <c r="F546" s="142"/>
      <c r="G546" s="142"/>
      <c r="AF546" s="43"/>
      <c r="AG546" s="44"/>
    </row>
    <row r="547" spans="3:33" x14ac:dyDescent="0.25">
      <c r="C547" s="153"/>
      <c r="D547" s="153"/>
      <c r="E547" s="142"/>
      <c r="F547" s="142"/>
      <c r="G547" s="142"/>
      <c r="AF547" s="43"/>
      <c r="AG547" s="44"/>
    </row>
    <row r="548" spans="3:33" x14ac:dyDescent="0.25">
      <c r="C548" s="153"/>
      <c r="D548" s="153"/>
      <c r="E548" s="142"/>
      <c r="F548" s="142"/>
      <c r="G548" s="142"/>
      <c r="AF548" s="43"/>
      <c r="AG548" s="44"/>
    </row>
    <row r="549" spans="3:33" x14ac:dyDescent="0.25">
      <c r="C549" s="153"/>
      <c r="D549" s="153"/>
      <c r="E549" s="142"/>
      <c r="F549" s="142"/>
      <c r="G549" s="142"/>
      <c r="AF549" s="43"/>
      <c r="AG549" s="44"/>
    </row>
    <row r="550" spans="3:33" x14ac:dyDescent="0.25">
      <c r="C550" s="153"/>
      <c r="D550" s="153"/>
      <c r="E550" s="142"/>
      <c r="F550" s="142"/>
      <c r="G550" s="142"/>
      <c r="AF550" s="43"/>
      <c r="AG550" s="44"/>
    </row>
    <row r="551" spans="3:33" x14ac:dyDescent="0.25">
      <c r="C551" s="153"/>
      <c r="D551" s="153"/>
      <c r="E551" s="142"/>
      <c r="F551" s="142"/>
      <c r="G551" s="142"/>
      <c r="AF551" s="43"/>
      <c r="AG551" s="44"/>
    </row>
    <row r="552" spans="3:33" x14ac:dyDescent="0.25">
      <c r="C552" s="153"/>
      <c r="D552" s="153"/>
      <c r="E552" s="142"/>
      <c r="F552" s="142"/>
      <c r="G552" s="142"/>
      <c r="AF552" s="43"/>
      <c r="AG552" s="44"/>
    </row>
    <row r="553" spans="3:33" x14ac:dyDescent="0.25">
      <c r="C553" s="153"/>
      <c r="D553" s="153"/>
      <c r="E553" s="142"/>
      <c r="F553" s="142"/>
      <c r="G553" s="142"/>
      <c r="AF553" s="43"/>
      <c r="AG553" s="44"/>
    </row>
    <row r="554" spans="3:33" x14ac:dyDescent="0.25">
      <c r="C554" s="153"/>
      <c r="D554" s="153"/>
      <c r="E554" s="142"/>
      <c r="F554" s="142"/>
      <c r="G554" s="142"/>
      <c r="AF554" s="43"/>
      <c r="AG554" s="44"/>
    </row>
    <row r="555" spans="3:33" x14ac:dyDescent="0.25">
      <c r="C555" s="153"/>
      <c r="D555" s="153"/>
      <c r="E555" s="142"/>
      <c r="F555" s="142"/>
      <c r="G555" s="142"/>
      <c r="AF555" s="43"/>
      <c r="AG555" s="44"/>
    </row>
    <row r="556" spans="3:33" x14ac:dyDescent="0.25">
      <c r="C556" s="153"/>
      <c r="D556" s="153"/>
      <c r="E556" s="142"/>
      <c r="F556" s="142"/>
      <c r="G556" s="142"/>
      <c r="AF556" s="43"/>
      <c r="AG556" s="44"/>
    </row>
    <row r="557" spans="3:33" x14ac:dyDescent="0.25">
      <c r="C557" s="153"/>
      <c r="D557" s="153"/>
      <c r="E557" s="142"/>
      <c r="F557" s="142"/>
      <c r="G557" s="142"/>
      <c r="AF557" s="43"/>
      <c r="AG557" s="44"/>
    </row>
    <row r="558" spans="3:33" x14ac:dyDescent="0.25">
      <c r="C558" s="153"/>
      <c r="D558" s="153"/>
      <c r="E558" s="142"/>
      <c r="F558" s="142"/>
      <c r="G558" s="142"/>
      <c r="AF558" s="43"/>
      <c r="AG558" s="44"/>
    </row>
    <row r="559" spans="3:33" x14ac:dyDescent="0.25">
      <c r="C559" s="153"/>
      <c r="D559" s="153"/>
      <c r="E559" s="142"/>
      <c r="F559" s="142"/>
      <c r="G559" s="142"/>
      <c r="AF559" s="43"/>
      <c r="AG559" s="44"/>
    </row>
    <row r="560" spans="3:33" x14ac:dyDescent="0.25">
      <c r="C560" s="153"/>
      <c r="D560" s="153"/>
      <c r="E560" s="142"/>
      <c r="F560" s="142"/>
      <c r="G560" s="142"/>
      <c r="AF560" s="43"/>
      <c r="AG560" s="44"/>
    </row>
    <row r="561" spans="3:33" x14ac:dyDescent="0.25">
      <c r="C561" s="153"/>
      <c r="D561" s="153"/>
      <c r="E561" s="142"/>
      <c r="F561" s="142"/>
      <c r="G561" s="142"/>
      <c r="AF561" s="43"/>
      <c r="AG561" s="44"/>
    </row>
    <row r="562" spans="3:33" x14ac:dyDescent="0.25">
      <c r="C562" s="153"/>
      <c r="D562" s="153"/>
      <c r="E562" s="142"/>
      <c r="F562" s="142"/>
      <c r="G562" s="142"/>
      <c r="AF562" s="43"/>
      <c r="AG562" s="44"/>
    </row>
    <row r="563" spans="3:33" x14ac:dyDescent="0.25">
      <c r="C563" s="153"/>
      <c r="D563" s="153"/>
      <c r="E563" s="142"/>
      <c r="F563" s="142"/>
      <c r="G563" s="142"/>
      <c r="AF563" s="43"/>
      <c r="AG563" s="44"/>
    </row>
    <row r="564" spans="3:33" x14ac:dyDescent="0.25">
      <c r="C564" s="153"/>
      <c r="D564" s="153"/>
      <c r="E564" s="142"/>
      <c r="F564" s="142"/>
      <c r="G564" s="142"/>
      <c r="AF564" s="43"/>
      <c r="AG564" s="44"/>
    </row>
    <row r="565" spans="3:33" x14ac:dyDescent="0.25">
      <c r="C565" s="153"/>
      <c r="D565" s="153"/>
      <c r="E565" s="142"/>
      <c r="F565" s="142"/>
      <c r="G565" s="142"/>
      <c r="AF565" s="43"/>
      <c r="AG565" s="44"/>
    </row>
    <row r="566" spans="3:33" x14ac:dyDescent="0.25">
      <c r="C566" s="153"/>
      <c r="D566" s="153"/>
      <c r="E566" s="142"/>
      <c r="F566" s="142"/>
      <c r="G566" s="142"/>
      <c r="AF566" s="43"/>
      <c r="AG566" s="44"/>
    </row>
    <row r="567" spans="3:33" x14ac:dyDescent="0.25">
      <c r="C567" s="153"/>
      <c r="D567" s="153"/>
      <c r="E567" s="142"/>
      <c r="F567" s="142"/>
      <c r="G567" s="142"/>
      <c r="AF567" s="43"/>
      <c r="AG567" s="44"/>
    </row>
    <row r="568" spans="3:33" x14ac:dyDescent="0.25">
      <c r="C568" s="153"/>
      <c r="D568" s="153"/>
      <c r="E568" s="142"/>
      <c r="F568" s="142"/>
      <c r="G568" s="142"/>
      <c r="AF568" s="43"/>
      <c r="AG568" s="44"/>
    </row>
    <row r="569" spans="3:33" x14ac:dyDescent="0.25">
      <c r="C569" s="153"/>
      <c r="D569" s="153"/>
      <c r="E569" s="142"/>
      <c r="F569" s="142"/>
      <c r="G569" s="142"/>
      <c r="AF569" s="43"/>
      <c r="AG569" s="44"/>
    </row>
    <row r="570" spans="3:33" x14ac:dyDescent="0.25">
      <c r="C570" s="153"/>
      <c r="D570" s="153"/>
      <c r="E570" s="142"/>
      <c r="F570" s="142"/>
      <c r="G570" s="142"/>
      <c r="AF570" s="43"/>
      <c r="AG570" s="44"/>
    </row>
    <row r="571" spans="3:33" x14ac:dyDescent="0.25">
      <c r="C571" s="153"/>
      <c r="D571" s="153"/>
      <c r="E571" s="142"/>
      <c r="F571" s="142"/>
      <c r="G571" s="142"/>
      <c r="AF571" s="43"/>
      <c r="AG571" s="44"/>
    </row>
    <row r="572" spans="3:33" x14ac:dyDescent="0.25">
      <c r="C572" s="153"/>
      <c r="D572" s="153"/>
      <c r="E572" s="142"/>
      <c r="F572" s="142"/>
      <c r="G572" s="142"/>
      <c r="AF572" s="43"/>
      <c r="AG572" s="44"/>
    </row>
    <row r="573" spans="3:33" x14ac:dyDescent="0.25">
      <c r="C573" s="153"/>
      <c r="D573" s="153"/>
      <c r="E573" s="142"/>
      <c r="F573" s="142"/>
      <c r="G573" s="142"/>
      <c r="AF573" s="43"/>
      <c r="AG573" s="44"/>
    </row>
    <row r="574" spans="3:33" x14ac:dyDescent="0.25">
      <c r="C574" s="153"/>
      <c r="D574" s="153"/>
      <c r="E574" s="142"/>
      <c r="F574" s="142"/>
      <c r="G574" s="142"/>
      <c r="AF574" s="43"/>
      <c r="AG574" s="44"/>
    </row>
    <row r="575" spans="3:33" x14ac:dyDescent="0.25">
      <c r="C575" s="153"/>
      <c r="D575" s="153"/>
      <c r="E575" s="142"/>
      <c r="F575" s="142"/>
      <c r="G575" s="142"/>
      <c r="AF575" s="43"/>
      <c r="AG575" s="44"/>
    </row>
    <row r="576" spans="3:33" x14ac:dyDescent="0.25">
      <c r="C576" s="153"/>
      <c r="D576" s="153"/>
      <c r="E576" s="142"/>
      <c r="F576" s="142"/>
      <c r="G576" s="142"/>
      <c r="AF576" s="43"/>
      <c r="AG576" s="44"/>
    </row>
    <row r="577" spans="3:33" x14ac:dyDescent="0.25">
      <c r="C577" s="153"/>
      <c r="D577" s="153"/>
      <c r="E577" s="142"/>
      <c r="F577" s="142"/>
      <c r="G577" s="142"/>
      <c r="AF577" s="43"/>
      <c r="AG577" s="44"/>
    </row>
    <row r="578" spans="3:33" x14ac:dyDescent="0.25">
      <c r="C578" s="153"/>
      <c r="D578" s="153"/>
      <c r="E578" s="142"/>
      <c r="F578" s="142"/>
      <c r="G578" s="142"/>
      <c r="AF578" s="43"/>
      <c r="AG578" s="44"/>
    </row>
    <row r="579" spans="3:33" x14ac:dyDescent="0.25">
      <c r="C579" s="153"/>
      <c r="D579" s="153"/>
      <c r="E579" s="142"/>
      <c r="F579" s="142"/>
      <c r="G579" s="142"/>
      <c r="AF579" s="43"/>
      <c r="AG579" s="44"/>
    </row>
    <row r="580" spans="3:33" x14ac:dyDescent="0.25">
      <c r="C580" s="153"/>
      <c r="D580" s="153"/>
      <c r="E580" s="142"/>
      <c r="F580" s="142"/>
      <c r="G580" s="142"/>
      <c r="AF580" s="43"/>
      <c r="AG580" s="44"/>
    </row>
    <row r="581" spans="3:33" x14ac:dyDescent="0.25">
      <c r="C581" s="153"/>
      <c r="D581" s="153"/>
      <c r="E581" s="142"/>
      <c r="F581" s="142"/>
      <c r="G581" s="142"/>
      <c r="AF581" s="43"/>
      <c r="AG581" s="44"/>
    </row>
    <row r="582" spans="3:33" x14ac:dyDescent="0.25">
      <c r="C582" s="153"/>
      <c r="D582" s="153"/>
      <c r="E582" s="142"/>
      <c r="F582" s="142"/>
      <c r="G582" s="142"/>
      <c r="AF582" s="43"/>
      <c r="AG582" s="44"/>
    </row>
    <row r="583" spans="3:33" x14ac:dyDescent="0.25">
      <c r="C583" s="153"/>
      <c r="D583" s="153"/>
      <c r="E583" s="142"/>
      <c r="F583" s="142"/>
      <c r="G583" s="142"/>
      <c r="AF583" s="43"/>
      <c r="AG583" s="44"/>
    </row>
    <row r="584" spans="3:33" x14ac:dyDescent="0.25">
      <c r="C584" s="153"/>
      <c r="D584" s="153"/>
      <c r="E584" s="142"/>
      <c r="F584" s="142"/>
      <c r="G584" s="142"/>
      <c r="AF584" s="43"/>
      <c r="AG584" s="44"/>
    </row>
    <row r="585" spans="3:33" x14ac:dyDescent="0.25">
      <c r="C585" s="153"/>
      <c r="D585" s="153"/>
      <c r="E585" s="142"/>
      <c r="F585" s="142"/>
      <c r="G585" s="142"/>
      <c r="AF585" s="43"/>
      <c r="AG585" s="44"/>
    </row>
    <row r="586" spans="3:33" x14ac:dyDescent="0.25">
      <c r="C586" s="153"/>
      <c r="D586" s="153"/>
      <c r="E586" s="142"/>
      <c r="F586" s="142"/>
      <c r="G586" s="142"/>
      <c r="AF586" s="43"/>
      <c r="AG586" s="44"/>
    </row>
    <row r="587" spans="3:33" x14ac:dyDescent="0.25">
      <c r="C587" s="153"/>
      <c r="D587" s="153"/>
      <c r="E587" s="142"/>
      <c r="F587" s="142"/>
      <c r="G587" s="142"/>
      <c r="AF587" s="43"/>
      <c r="AG587" s="44"/>
    </row>
    <row r="588" spans="3:33" x14ac:dyDescent="0.25">
      <c r="C588" s="153"/>
      <c r="D588" s="153"/>
      <c r="E588" s="142"/>
      <c r="F588" s="142"/>
      <c r="G588" s="142"/>
      <c r="AF588" s="43"/>
      <c r="AG588" s="44"/>
    </row>
    <row r="589" spans="3:33" x14ac:dyDescent="0.25">
      <c r="C589" s="153"/>
      <c r="D589" s="153"/>
      <c r="E589" s="142"/>
      <c r="F589" s="142"/>
      <c r="G589" s="142"/>
      <c r="AF589" s="43"/>
      <c r="AG589" s="44"/>
    </row>
    <row r="590" spans="3:33" x14ac:dyDescent="0.25">
      <c r="C590" s="153"/>
      <c r="D590" s="153"/>
      <c r="E590" s="142"/>
      <c r="F590" s="142"/>
      <c r="G590" s="142"/>
      <c r="AF590" s="43"/>
      <c r="AG590" s="44"/>
    </row>
    <row r="591" spans="3:33" x14ac:dyDescent="0.25">
      <c r="C591" s="153"/>
      <c r="D591" s="153"/>
      <c r="E591" s="142"/>
      <c r="F591" s="142"/>
      <c r="G591" s="142"/>
      <c r="AF591" s="43"/>
      <c r="AG591" s="44"/>
    </row>
    <row r="592" spans="3:33" x14ac:dyDescent="0.25">
      <c r="C592" s="153"/>
      <c r="D592" s="153"/>
      <c r="E592" s="142"/>
      <c r="F592" s="142"/>
      <c r="G592" s="142"/>
      <c r="AF592" s="43"/>
      <c r="AG592" s="44"/>
    </row>
    <row r="593" spans="3:33" x14ac:dyDescent="0.25">
      <c r="C593" s="153"/>
      <c r="D593" s="153"/>
      <c r="E593" s="142"/>
      <c r="F593" s="142"/>
      <c r="G593" s="142"/>
      <c r="AF593" s="43"/>
      <c r="AG593" s="44"/>
    </row>
    <row r="594" spans="3:33" x14ac:dyDescent="0.25">
      <c r="C594" s="153"/>
      <c r="D594" s="153"/>
      <c r="E594" s="142"/>
      <c r="F594" s="142"/>
      <c r="G594" s="142"/>
      <c r="AF594" s="43"/>
      <c r="AG594" s="44"/>
    </row>
    <row r="595" spans="3:33" x14ac:dyDescent="0.25">
      <c r="C595" s="153"/>
      <c r="D595" s="153"/>
      <c r="E595" s="142"/>
      <c r="F595" s="142"/>
      <c r="G595" s="142"/>
      <c r="AF595" s="43"/>
      <c r="AG595" s="44"/>
    </row>
    <row r="596" spans="3:33" x14ac:dyDescent="0.25">
      <c r="C596" s="153"/>
      <c r="D596" s="153"/>
      <c r="E596" s="142"/>
      <c r="F596" s="142"/>
      <c r="G596" s="142"/>
      <c r="AF596" s="43"/>
      <c r="AG596" s="44"/>
    </row>
    <row r="597" spans="3:33" x14ac:dyDescent="0.25">
      <c r="C597" s="153"/>
      <c r="D597" s="153"/>
      <c r="E597" s="142"/>
      <c r="F597" s="142"/>
      <c r="G597" s="142"/>
      <c r="AF597" s="43"/>
      <c r="AG597" s="44"/>
    </row>
    <row r="598" spans="3:33" x14ac:dyDescent="0.25">
      <c r="C598" s="153"/>
      <c r="D598" s="153"/>
      <c r="E598" s="142"/>
      <c r="F598" s="142"/>
      <c r="G598" s="142"/>
      <c r="AF598" s="43"/>
      <c r="AG598" s="44"/>
    </row>
    <row r="599" spans="3:33" x14ac:dyDescent="0.25">
      <c r="C599" s="153"/>
      <c r="D599" s="153"/>
      <c r="E599" s="142"/>
      <c r="F599" s="142"/>
      <c r="G599" s="142"/>
      <c r="AF599" s="43"/>
      <c r="AG599" s="44"/>
    </row>
    <row r="600" spans="3:33" x14ac:dyDescent="0.25">
      <c r="C600" s="153"/>
      <c r="D600" s="153"/>
      <c r="E600" s="142"/>
      <c r="F600" s="142"/>
      <c r="G600" s="142"/>
      <c r="AF600" s="43"/>
      <c r="AG600" s="44"/>
    </row>
    <row r="601" spans="3:33" x14ac:dyDescent="0.25">
      <c r="AF601" s="43"/>
      <c r="AG601" s="44"/>
    </row>
    <row r="602" spans="3:33" x14ac:dyDescent="0.25">
      <c r="AF602" s="43"/>
      <c r="AG602" s="44"/>
    </row>
    <row r="603" spans="3:33" x14ac:dyDescent="0.25">
      <c r="AF603" s="43"/>
      <c r="AG603" s="44"/>
    </row>
    <row r="604" spans="3:33" x14ac:dyDescent="0.25">
      <c r="AF604" s="43"/>
      <c r="AG604" s="44"/>
    </row>
    <row r="605" spans="3:33" x14ac:dyDescent="0.25">
      <c r="AF605" s="43"/>
      <c r="AG605" s="44"/>
    </row>
    <row r="606" spans="3:33" x14ac:dyDescent="0.25">
      <c r="AF606" s="43"/>
      <c r="AG606" s="44"/>
    </row>
    <row r="607" spans="3:33" x14ac:dyDescent="0.25">
      <c r="AF607" s="43"/>
      <c r="AG607" s="44"/>
    </row>
    <row r="608" spans="3:33" x14ac:dyDescent="0.25">
      <c r="AF608" s="43"/>
      <c r="AG608" s="44"/>
    </row>
    <row r="609" spans="32:33" x14ac:dyDescent="0.25">
      <c r="AF609" s="43"/>
      <c r="AG609" s="44"/>
    </row>
    <row r="610" spans="32:33" x14ac:dyDescent="0.25">
      <c r="AF610" s="43"/>
      <c r="AG610" s="44"/>
    </row>
    <row r="611" spans="32:33" x14ac:dyDescent="0.25">
      <c r="AF611" s="43"/>
      <c r="AG611" s="44"/>
    </row>
    <row r="612" spans="32:33" x14ac:dyDescent="0.25">
      <c r="AF612" s="43"/>
      <c r="AG612" s="44"/>
    </row>
    <row r="613" spans="32:33" x14ac:dyDescent="0.25">
      <c r="AF613" s="43"/>
      <c r="AG613" s="44"/>
    </row>
    <row r="614" spans="32:33" x14ac:dyDescent="0.25">
      <c r="AF614" s="43"/>
      <c r="AG614" s="44"/>
    </row>
    <row r="615" spans="32:33" x14ac:dyDescent="0.25">
      <c r="AF615" s="43"/>
      <c r="AG615" s="44"/>
    </row>
    <row r="616" spans="32:33" x14ac:dyDescent="0.25">
      <c r="AF616" s="43"/>
      <c r="AG616" s="44"/>
    </row>
    <row r="617" spans="32:33" x14ac:dyDescent="0.25">
      <c r="AF617" s="43"/>
      <c r="AG617" s="44"/>
    </row>
    <row r="618" spans="32:33" x14ac:dyDescent="0.25">
      <c r="AF618" s="43"/>
      <c r="AG618" s="44"/>
    </row>
    <row r="619" spans="32:33" x14ac:dyDescent="0.25">
      <c r="AF619" s="43"/>
      <c r="AG619" s="44"/>
    </row>
    <row r="620" spans="32:33" x14ac:dyDescent="0.25">
      <c r="AF620" s="43"/>
      <c r="AG620" s="44"/>
    </row>
    <row r="621" spans="32:33" x14ac:dyDescent="0.25">
      <c r="AF621" s="43"/>
      <c r="AG621" s="44"/>
    </row>
    <row r="622" spans="32:33" x14ac:dyDescent="0.25">
      <c r="AF622" s="43"/>
      <c r="AG622" s="44"/>
    </row>
    <row r="623" spans="32:33" x14ac:dyDescent="0.25">
      <c r="AF623" s="43"/>
      <c r="AG623" s="44"/>
    </row>
    <row r="624" spans="32:33" x14ac:dyDescent="0.25">
      <c r="AF624" s="43"/>
      <c r="AG624" s="44"/>
    </row>
    <row r="625" spans="32:33" x14ac:dyDescent="0.25">
      <c r="AF625" s="43"/>
      <c r="AG625" s="44"/>
    </row>
    <row r="626" spans="32:33" x14ac:dyDescent="0.25">
      <c r="AF626" s="43"/>
      <c r="AG626" s="44"/>
    </row>
    <row r="627" spans="32:33" x14ac:dyDescent="0.25">
      <c r="AF627" s="43"/>
      <c r="AG627" s="44"/>
    </row>
    <row r="628" spans="32:33" x14ac:dyDescent="0.25">
      <c r="AF628" s="43"/>
      <c r="AG628" s="44"/>
    </row>
    <row r="629" spans="32:33" x14ac:dyDescent="0.25">
      <c r="AF629" s="43"/>
      <c r="AG629" s="44"/>
    </row>
    <row r="630" spans="32:33" x14ac:dyDescent="0.25">
      <c r="AF630" s="43"/>
      <c r="AG630" s="44"/>
    </row>
    <row r="631" spans="32:33" x14ac:dyDescent="0.25">
      <c r="AF631" s="43"/>
      <c r="AG631" s="44"/>
    </row>
    <row r="632" spans="32:33" x14ac:dyDescent="0.25">
      <c r="AF632" s="43"/>
      <c r="AG632" s="44"/>
    </row>
    <row r="633" spans="32:33" x14ac:dyDescent="0.25">
      <c r="AF633" s="43"/>
      <c r="AG633" s="44"/>
    </row>
    <row r="634" spans="32:33" x14ac:dyDescent="0.25">
      <c r="AF634" s="43"/>
      <c r="AG634" s="44"/>
    </row>
    <row r="635" spans="32:33" x14ac:dyDescent="0.25">
      <c r="AF635" s="43"/>
      <c r="AG635" s="44"/>
    </row>
    <row r="636" spans="32:33" x14ac:dyDescent="0.25">
      <c r="AF636" s="43"/>
      <c r="AG636" s="44"/>
    </row>
    <row r="637" spans="32:33" x14ac:dyDescent="0.25">
      <c r="AF637" s="43"/>
      <c r="AG637" s="44"/>
    </row>
    <row r="638" spans="32:33" x14ac:dyDescent="0.25">
      <c r="AF638" s="43"/>
      <c r="AG638" s="44"/>
    </row>
    <row r="639" spans="32:33" x14ac:dyDescent="0.25">
      <c r="AF639" s="43"/>
      <c r="AG639" s="44"/>
    </row>
    <row r="640" spans="32:33" x14ac:dyDescent="0.25">
      <c r="AF640" s="43"/>
      <c r="AG640" s="44"/>
    </row>
    <row r="641" spans="32:33" x14ac:dyDescent="0.25">
      <c r="AF641" s="43"/>
      <c r="AG641" s="44"/>
    </row>
    <row r="642" spans="32:33" x14ac:dyDescent="0.25">
      <c r="AF642" s="43"/>
      <c r="AG642" s="44"/>
    </row>
    <row r="643" spans="32:33" x14ac:dyDescent="0.25">
      <c r="AF643" s="43"/>
      <c r="AG643" s="44"/>
    </row>
    <row r="644" spans="32:33" x14ac:dyDescent="0.25">
      <c r="AF644" s="43"/>
      <c r="AG644" s="44"/>
    </row>
    <row r="645" spans="32:33" x14ac:dyDescent="0.25">
      <c r="AF645" s="43"/>
      <c r="AG645" s="44"/>
    </row>
    <row r="646" spans="32:33" x14ac:dyDescent="0.25">
      <c r="AF646" s="43"/>
      <c r="AG646" s="44"/>
    </row>
    <row r="647" spans="32:33" x14ac:dyDescent="0.25">
      <c r="AF647" s="43"/>
      <c r="AG647" s="44"/>
    </row>
    <row r="648" spans="32:33" x14ac:dyDescent="0.25">
      <c r="AF648" s="43"/>
      <c r="AG648" s="44"/>
    </row>
    <row r="649" spans="32:33" x14ac:dyDescent="0.25">
      <c r="AF649" s="43"/>
      <c r="AG649" s="44"/>
    </row>
    <row r="650" spans="32:33" x14ac:dyDescent="0.25">
      <c r="AF650" s="43"/>
      <c r="AG650" s="44"/>
    </row>
    <row r="651" spans="32:33" x14ac:dyDescent="0.25">
      <c r="AF651" s="43"/>
      <c r="AG651" s="44"/>
    </row>
    <row r="652" spans="32:33" x14ac:dyDescent="0.25">
      <c r="AF652" s="43"/>
      <c r="AG652" s="44"/>
    </row>
    <row r="653" spans="32:33" x14ac:dyDescent="0.25">
      <c r="AF653" s="43"/>
      <c r="AG653" s="44"/>
    </row>
    <row r="654" spans="32:33" x14ac:dyDescent="0.25">
      <c r="AF654" s="43"/>
      <c r="AG654" s="44"/>
    </row>
    <row r="655" spans="32:33" x14ac:dyDescent="0.25">
      <c r="AF655" s="43"/>
      <c r="AG655" s="44"/>
    </row>
    <row r="656" spans="32:33" x14ac:dyDescent="0.25">
      <c r="AF656" s="43"/>
      <c r="AG656" s="44"/>
    </row>
    <row r="657" spans="32:33" x14ac:dyDescent="0.25">
      <c r="AF657" s="43"/>
      <c r="AG657" s="44"/>
    </row>
    <row r="658" spans="32:33" x14ac:dyDescent="0.25">
      <c r="AF658" s="43"/>
      <c r="AG658" s="44"/>
    </row>
    <row r="659" spans="32:33" x14ac:dyDescent="0.25">
      <c r="AF659" s="43"/>
      <c r="AG659" s="44"/>
    </row>
    <row r="660" spans="32:33" x14ac:dyDescent="0.25">
      <c r="AF660" s="43"/>
      <c r="AG660" s="44"/>
    </row>
    <row r="661" spans="32:33" x14ac:dyDescent="0.25">
      <c r="AF661" s="43"/>
      <c r="AG661" s="44"/>
    </row>
    <row r="662" spans="32:33" x14ac:dyDescent="0.25">
      <c r="AF662" s="43"/>
      <c r="AG662" s="44"/>
    </row>
    <row r="663" spans="32:33" x14ac:dyDescent="0.25">
      <c r="AF663" s="43"/>
      <c r="AG663" s="44"/>
    </row>
    <row r="664" spans="32:33" x14ac:dyDescent="0.25">
      <c r="AF664" s="43"/>
      <c r="AG664" s="44"/>
    </row>
    <row r="665" spans="32:33" x14ac:dyDescent="0.25">
      <c r="AF665" s="43"/>
      <c r="AG665" s="44"/>
    </row>
    <row r="666" spans="32:33" x14ac:dyDescent="0.25">
      <c r="AF666" s="43"/>
      <c r="AG666" s="44"/>
    </row>
    <row r="667" spans="32:33" x14ac:dyDescent="0.25">
      <c r="AF667" s="43"/>
      <c r="AG667" s="44"/>
    </row>
    <row r="668" spans="32:33" x14ac:dyDescent="0.25">
      <c r="AF668" s="43"/>
      <c r="AG668" s="44"/>
    </row>
    <row r="669" spans="32:33" x14ac:dyDescent="0.25">
      <c r="AF669" s="43"/>
      <c r="AG669" s="44"/>
    </row>
    <row r="670" spans="32:33" x14ac:dyDescent="0.25">
      <c r="AF670" s="43"/>
      <c r="AG670" s="44"/>
    </row>
    <row r="671" spans="32:33" x14ac:dyDescent="0.25">
      <c r="AF671" s="43"/>
      <c r="AG671" s="44"/>
    </row>
    <row r="672" spans="32:33" x14ac:dyDescent="0.25">
      <c r="AF672" s="43"/>
      <c r="AG672" s="44"/>
    </row>
    <row r="673" spans="32:33" x14ac:dyDescent="0.25">
      <c r="AF673" s="43"/>
      <c r="AG673" s="44"/>
    </row>
    <row r="674" spans="32:33" x14ac:dyDescent="0.25">
      <c r="AF674" s="43"/>
      <c r="AG674" s="44"/>
    </row>
    <row r="675" spans="32:33" x14ac:dyDescent="0.25">
      <c r="AF675" s="43"/>
      <c r="AG675" s="44"/>
    </row>
    <row r="676" spans="32:33" x14ac:dyDescent="0.25">
      <c r="AF676" s="43"/>
      <c r="AG676" s="44"/>
    </row>
    <row r="677" spans="32:33" x14ac:dyDescent="0.25">
      <c r="AF677" s="43"/>
      <c r="AG677" s="44"/>
    </row>
    <row r="678" spans="32:33" x14ac:dyDescent="0.25">
      <c r="AF678" s="43"/>
      <c r="AG678" s="44"/>
    </row>
    <row r="679" spans="32:33" x14ac:dyDescent="0.25">
      <c r="AF679" s="43"/>
      <c r="AG679" s="44"/>
    </row>
    <row r="680" spans="32:33" x14ac:dyDescent="0.25">
      <c r="AF680" s="43"/>
      <c r="AG680" s="44"/>
    </row>
    <row r="681" spans="32:33" x14ac:dyDescent="0.25">
      <c r="AF681" s="43"/>
      <c r="AG681" s="44"/>
    </row>
    <row r="682" spans="32:33" x14ac:dyDescent="0.25">
      <c r="AF682" s="43"/>
      <c r="AG682" s="44"/>
    </row>
    <row r="683" spans="32:33" x14ac:dyDescent="0.25">
      <c r="AF683" s="43"/>
      <c r="AG683" s="44"/>
    </row>
    <row r="684" spans="32:33" x14ac:dyDescent="0.25">
      <c r="AF684" s="43"/>
      <c r="AG684" s="44"/>
    </row>
    <row r="685" spans="32:33" x14ac:dyDescent="0.25">
      <c r="AF685" s="43"/>
      <c r="AG685" s="44"/>
    </row>
    <row r="686" spans="32:33" x14ac:dyDescent="0.25">
      <c r="AF686" s="43"/>
      <c r="AG686" s="44"/>
    </row>
    <row r="687" spans="32:33" x14ac:dyDescent="0.25">
      <c r="AF687" s="43"/>
      <c r="AG687" s="44"/>
    </row>
    <row r="688" spans="32:33" x14ac:dyDescent="0.25">
      <c r="AF688" s="43"/>
      <c r="AG688" s="44"/>
    </row>
    <row r="689" spans="32:33" x14ac:dyDescent="0.25">
      <c r="AF689" s="43"/>
      <c r="AG689" s="44"/>
    </row>
    <row r="690" spans="32:33" x14ac:dyDescent="0.25">
      <c r="AF690" s="43"/>
      <c r="AG690" s="44"/>
    </row>
    <row r="691" spans="32:33" x14ac:dyDescent="0.25">
      <c r="AF691" s="43"/>
      <c r="AG691" s="44"/>
    </row>
    <row r="692" spans="32:33" x14ac:dyDescent="0.25">
      <c r="AF692" s="43"/>
      <c r="AG692" s="44"/>
    </row>
    <row r="693" spans="32:33" x14ac:dyDescent="0.25">
      <c r="AF693" s="43"/>
      <c r="AG693" s="44"/>
    </row>
    <row r="694" spans="32:33" x14ac:dyDescent="0.25">
      <c r="AF694" s="43"/>
      <c r="AG694" s="44"/>
    </row>
    <row r="695" spans="32:33" x14ac:dyDescent="0.25">
      <c r="AF695" s="43"/>
      <c r="AG695" s="44"/>
    </row>
    <row r="696" spans="32:33" x14ac:dyDescent="0.25">
      <c r="AF696" s="43"/>
      <c r="AG696" s="44"/>
    </row>
    <row r="697" spans="32:33" x14ac:dyDescent="0.25">
      <c r="AF697" s="43"/>
      <c r="AG697" s="44"/>
    </row>
    <row r="698" spans="32:33" x14ac:dyDescent="0.25">
      <c r="AF698" s="43"/>
      <c r="AG698" s="44"/>
    </row>
    <row r="699" spans="32:33" x14ac:dyDescent="0.25">
      <c r="AF699" s="43"/>
      <c r="AG699" s="44"/>
    </row>
    <row r="700" spans="32:33" x14ac:dyDescent="0.25">
      <c r="AF700" s="43"/>
      <c r="AG700" s="44"/>
    </row>
    <row r="701" spans="32:33" x14ac:dyDescent="0.25">
      <c r="AF701" s="43"/>
      <c r="AG701" s="44"/>
    </row>
    <row r="702" spans="32:33" x14ac:dyDescent="0.25">
      <c r="AF702" s="43"/>
      <c r="AG702" s="44"/>
    </row>
    <row r="703" spans="32:33" x14ac:dyDescent="0.25">
      <c r="AF703" s="43"/>
      <c r="AG703" s="44"/>
    </row>
    <row r="704" spans="32:33" x14ac:dyDescent="0.25">
      <c r="AF704" s="43"/>
      <c r="AG704" s="44"/>
    </row>
    <row r="705" spans="32:33" x14ac:dyDescent="0.25">
      <c r="AF705" s="43"/>
      <c r="AG705" s="44"/>
    </row>
    <row r="706" spans="32:33" x14ac:dyDescent="0.25">
      <c r="AF706" s="43"/>
      <c r="AG706" s="44"/>
    </row>
    <row r="707" spans="32:33" x14ac:dyDescent="0.25">
      <c r="AF707" s="43"/>
      <c r="AG707" s="44"/>
    </row>
    <row r="708" spans="32:33" x14ac:dyDescent="0.25">
      <c r="AF708" s="43"/>
      <c r="AG708" s="44"/>
    </row>
    <row r="709" spans="32:33" x14ac:dyDescent="0.25">
      <c r="AF709" s="43"/>
      <c r="AG709" s="44"/>
    </row>
    <row r="710" spans="32:33" x14ac:dyDescent="0.25">
      <c r="AF710" s="43"/>
      <c r="AG710" s="44"/>
    </row>
    <row r="711" spans="32:33" x14ac:dyDescent="0.25">
      <c r="AF711" s="43"/>
      <c r="AG711" s="44"/>
    </row>
    <row r="712" spans="32:33" x14ac:dyDescent="0.25">
      <c r="AF712" s="43"/>
      <c r="AG712" s="44"/>
    </row>
    <row r="713" spans="32:33" x14ac:dyDescent="0.25">
      <c r="AF713" s="43"/>
      <c r="AG713" s="44"/>
    </row>
    <row r="714" spans="32:33" x14ac:dyDescent="0.25">
      <c r="AF714" s="43"/>
      <c r="AG714" s="44"/>
    </row>
    <row r="715" spans="32:33" x14ac:dyDescent="0.25">
      <c r="AF715" s="43"/>
      <c r="AG715" s="44"/>
    </row>
    <row r="716" spans="32:33" x14ac:dyDescent="0.25">
      <c r="AF716" s="43"/>
      <c r="AG716" s="44"/>
    </row>
    <row r="717" spans="32:33" x14ac:dyDescent="0.25">
      <c r="AF717" s="43"/>
      <c r="AG717" s="44"/>
    </row>
    <row r="718" spans="32:33" x14ac:dyDescent="0.25">
      <c r="AF718" s="43"/>
      <c r="AG718" s="44"/>
    </row>
    <row r="719" spans="32:33" x14ac:dyDescent="0.25">
      <c r="AF719" s="43"/>
      <c r="AG719" s="44"/>
    </row>
    <row r="720" spans="32:33" x14ac:dyDescent="0.25">
      <c r="AF720" s="43"/>
      <c r="AG720" s="44"/>
    </row>
    <row r="721" spans="32:33" x14ac:dyDescent="0.25">
      <c r="AF721" s="43"/>
      <c r="AG721" s="44"/>
    </row>
    <row r="722" spans="32:33" x14ac:dyDescent="0.25">
      <c r="AF722" s="43"/>
      <c r="AG722" s="44"/>
    </row>
    <row r="723" spans="32:33" x14ac:dyDescent="0.25">
      <c r="AF723" s="43"/>
      <c r="AG723" s="44"/>
    </row>
    <row r="724" spans="32:33" x14ac:dyDescent="0.25">
      <c r="AF724" s="43"/>
      <c r="AG724" s="44"/>
    </row>
    <row r="725" spans="32:33" x14ac:dyDescent="0.25">
      <c r="AF725" s="43"/>
      <c r="AG725" s="44"/>
    </row>
    <row r="726" spans="32:33" x14ac:dyDescent="0.25">
      <c r="AF726" s="43"/>
      <c r="AG726" s="44"/>
    </row>
    <row r="727" spans="32:33" x14ac:dyDescent="0.25">
      <c r="AF727" s="43"/>
      <c r="AG727" s="44"/>
    </row>
    <row r="728" spans="32:33" x14ac:dyDescent="0.25">
      <c r="AF728" s="43"/>
      <c r="AG728" s="44"/>
    </row>
    <row r="729" spans="32:33" x14ac:dyDescent="0.25">
      <c r="AF729" s="43"/>
      <c r="AG729" s="44"/>
    </row>
    <row r="730" spans="32:33" x14ac:dyDescent="0.25">
      <c r="AF730" s="43"/>
      <c r="AG730" s="44"/>
    </row>
    <row r="731" spans="32:33" x14ac:dyDescent="0.25">
      <c r="AF731" s="43"/>
      <c r="AG731" s="44"/>
    </row>
    <row r="732" spans="32:33" x14ac:dyDescent="0.25">
      <c r="AF732" s="43"/>
      <c r="AG732" s="44"/>
    </row>
    <row r="733" spans="32:33" x14ac:dyDescent="0.25">
      <c r="AF733" s="43"/>
      <c r="AG733" s="44"/>
    </row>
    <row r="734" spans="32:33" x14ac:dyDescent="0.25">
      <c r="AF734" s="43"/>
      <c r="AG734" s="44"/>
    </row>
    <row r="735" spans="32:33" x14ac:dyDescent="0.25">
      <c r="AF735" s="43"/>
      <c r="AG735" s="44"/>
    </row>
    <row r="736" spans="32:33" x14ac:dyDescent="0.25">
      <c r="AF736" s="43"/>
      <c r="AG736" s="44"/>
    </row>
    <row r="737" spans="32:33" x14ac:dyDescent="0.25">
      <c r="AF737" s="43"/>
      <c r="AG737" s="44"/>
    </row>
    <row r="738" spans="32:33" x14ac:dyDescent="0.25">
      <c r="AF738" s="43"/>
      <c r="AG738" s="44"/>
    </row>
    <row r="739" spans="32:33" x14ac:dyDescent="0.25">
      <c r="AF739" s="43"/>
      <c r="AG739" s="44"/>
    </row>
    <row r="740" spans="32:33" x14ac:dyDescent="0.25">
      <c r="AF740" s="43"/>
      <c r="AG740" s="44"/>
    </row>
    <row r="741" spans="32:33" x14ac:dyDescent="0.25">
      <c r="AF741" s="43"/>
      <c r="AG741" s="44"/>
    </row>
    <row r="742" spans="32:33" x14ac:dyDescent="0.25">
      <c r="AF742" s="43"/>
      <c r="AG742" s="44"/>
    </row>
    <row r="743" spans="32:33" x14ac:dyDescent="0.25">
      <c r="AF743" s="43"/>
      <c r="AG743" s="44"/>
    </row>
    <row r="744" spans="32:33" x14ac:dyDescent="0.25">
      <c r="AF744" s="43"/>
      <c r="AG744" s="44"/>
    </row>
    <row r="745" spans="32:33" x14ac:dyDescent="0.25">
      <c r="AF745" s="43"/>
      <c r="AG745" s="44"/>
    </row>
    <row r="746" spans="32:33" x14ac:dyDescent="0.25">
      <c r="AF746" s="43"/>
      <c r="AG746" s="44"/>
    </row>
    <row r="747" spans="32:33" x14ac:dyDescent="0.25">
      <c r="AF747" s="43"/>
      <c r="AG747" s="44"/>
    </row>
    <row r="748" spans="32:33" x14ac:dyDescent="0.25">
      <c r="AF748" s="43"/>
      <c r="AG748" s="44"/>
    </row>
    <row r="749" spans="32:33" x14ac:dyDescent="0.25">
      <c r="AF749" s="43"/>
      <c r="AG749" s="44"/>
    </row>
    <row r="750" spans="32:33" x14ac:dyDescent="0.25">
      <c r="AF750" s="43"/>
      <c r="AG750" s="44"/>
    </row>
    <row r="751" spans="32:33" x14ac:dyDescent="0.25">
      <c r="AF751" s="43"/>
      <c r="AG751" s="44"/>
    </row>
    <row r="752" spans="32:33" x14ac:dyDescent="0.25">
      <c r="AF752" s="43"/>
      <c r="AG752" s="44"/>
    </row>
    <row r="753" spans="32:33" x14ac:dyDescent="0.25">
      <c r="AF753" s="43"/>
      <c r="AG753" s="44"/>
    </row>
    <row r="754" spans="32:33" x14ac:dyDescent="0.25">
      <c r="AF754" s="43"/>
      <c r="AG754" s="44"/>
    </row>
    <row r="755" spans="32:33" x14ac:dyDescent="0.25">
      <c r="AF755" s="43"/>
      <c r="AG755" s="44"/>
    </row>
    <row r="756" spans="32:33" x14ac:dyDescent="0.25">
      <c r="AF756" s="43"/>
      <c r="AG756" s="44"/>
    </row>
    <row r="757" spans="32:33" x14ac:dyDescent="0.25">
      <c r="AF757" s="43"/>
      <c r="AG757" s="44"/>
    </row>
    <row r="758" spans="32:33" x14ac:dyDescent="0.25">
      <c r="AF758" s="43"/>
      <c r="AG758" s="44"/>
    </row>
    <row r="759" spans="32:33" x14ac:dyDescent="0.25">
      <c r="AF759" s="43"/>
      <c r="AG759" s="44"/>
    </row>
    <row r="760" spans="32:33" x14ac:dyDescent="0.25">
      <c r="AF760" s="43"/>
      <c r="AG760" s="44"/>
    </row>
    <row r="761" spans="32:33" x14ac:dyDescent="0.25">
      <c r="AF761" s="43"/>
      <c r="AG761" s="44"/>
    </row>
    <row r="762" spans="32:33" x14ac:dyDescent="0.25">
      <c r="AF762" s="43"/>
      <c r="AG762" s="44"/>
    </row>
    <row r="763" spans="32:33" x14ac:dyDescent="0.25">
      <c r="AF763" s="43"/>
      <c r="AG763" s="44"/>
    </row>
    <row r="764" spans="32:33" x14ac:dyDescent="0.25">
      <c r="AF764" s="43"/>
      <c r="AG764" s="44"/>
    </row>
    <row r="765" spans="32:33" x14ac:dyDescent="0.25">
      <c r="AF765" s="43"/>
      <c r="AG765" s="44"/>
    </row>
    <row r="766" spans="32:33" x14ac:dyDescent="0.25">
      <c r="AF766" s="43"/>
      <c r="AG766" s="44"/>
    </row>
    <row r="767" spans="32:33" x14ac:dyDescent="0.25">
      <c r="AF767" s="43"/>
      <c r="AG767" s="44"/>
    </row>
    <row r="768" spans="32:33" x14ac:dyDescent="0.25">
      <c r="AF768" s="43"/>
      <c r="AG768" s="44"/>
    </row>
    <row r="769" spans="32:33" x14ac:dyDescent="0.25">
      <c r="AF769" s="43"/>
      <c r="AG769" s="44"/>
    </row>
    <row r="770" spans="32:33" x14ac:dyDescent="0.25">
      <c r="AF770" s="43"/>
      <c r="AG770" s="44"/>
    </row>
    <row r="771" spans="32:33" x14ac:dyDescent="0.25">
      <c r="AF771" s="43"/>
      <c r="AG771" s="44"/>
    </row>
    <row r="772" spans="32:33" x14ac:dyDescent="0.25">
      <c r="AF772" s="43"/>
      <c r="AG772" s="44"/>
    </row>
    <row r="773" spans="32:33" x14ac:dyDescent="0.25">
      <c r="AF773" s="43"/>
      <c r="AG773" s="44"/>
    </row>
    <row r="774" spans="32:33" x14ac:dyDescent="0.25">
      <c r="AF774" s="43"/>
      <c r="AG774" s="44"/>
    </row>
    <row r="775" spans="32:33" x14ac:dyDescent="0.25">
      <c r="AF775" s="43"/>
      <c r="AG775" s="44"/>
    </row>
    <row r="776" spans="32:33" x14ac:dyDescent="0.25">
      <c r="AF776" s="43"/>
      <c r="AG776" s="44"/>
    </row>
    <row r="777" spans="32:33" x14ac:dyDescent="0.25">
      <c r="AF777" s="43"/>
      <c r="AG777" s="44"/>
    </row>
    <row r="778" spans="32:33" x14ac:dyDescent="0.25">
      <c r="AF778" s="43"/>
      <c r="AG778" s="44"/>
    </row>
    <row r="779" spans="32:33" x14ac:dyDescent="0.25">
      <c r="AF779" s="43"/>
      <c r="AG779" s="44"/>
    </row>
    <row r="780" spans="32:33" x14ac:dyDescent="0.25">
      <c r="AF780" s="43"/>
      <c r="AG780" s="44"/>
    </row>
    <row r="781" spans="32:33" x14ac:dyDescent="0.25">
      <c r="AF781" s="43"/>
      <c r="AG781" s="44"/>
    </row>
    <row r="782" spans="32:33" x14ac:dyDescent="0.25">
      <c r="AF782" s="43"/>
      <c r="AG782" s="44"/>
    </row>
    <row r="783" spans="32:33" x14ac:dyDescent="0.25">
      <c r="AF783" s="43"/>
      <c r="AG783" s="44"/>
    </row>
    <row r="784" spans="32:33" x14ac:dyDescent="0.25">
      <c r="AF784" s="43"/>
      <c r="AG784" s="44"/>
    </row>
    <row r="785" spans="32:33" x14ac:dyDescent="0.25">
      <c r="AF785" s="43"/>
      <c r="AG785" s="44"/>
    </row>
    <row r="786" spans="32:33" x14ac:dyDescent="0.25">
      <c r="AF786" s="43"/>
      <c r="AG786" s="44"/>
    </row>
    <row r="787" spans="32:33" x14ac:dyDescent="0.25">
      <c r="AF787" s="43"/>
      <c r="AG787" s="44"/>
    </row>
    <row r="788" spans="32:33" x14ac:dyDescent="0.25">
      <c r="AF788" s="43"/>
      <c r="AG788" s="44"/>
    </row>
    <row r="789" spans="32:33" x14ac:dyDescent="0.25">
      <c r="AF789" s="43"/>
      <c r="AG789" s="44"/>
    </row>
    <row r="790" spans="32:33" x14ac:dyDescent="0.25">
      <c r="AF790" s="43"/>
      <c r="AG790" s="44"/>
    </row>
    <row r="791" spans="32:33" x14ac:dyDescent="0.25">
      <c r="AF791" s="43"/>
      <c r="AG791" s="44"/>
    </row>
    <row r="792" spans="32:33" x14ac:dyDescent="0.25">
      <c r="AF792" s="43"/>
      <c r="AG792" s="44"/>
    </row>
    <row r="793" spans="32:33" x14ac:dyDescent="0.25">
      <c r="AF793" s="43"/>
      <c r="AG793" s="44"/>
    </row>
    <row r="794" spans="32:33" x14ac:dyDescent="0.25">
      <c r="AF794" s="43"/>
      <c r="AG794" s="44"/>
    </row>
    <row r="795" spans="32:33" x14ac:dyDescent="0.25">
      <c r="AF795" s="43"/>
      <c r="AG795" s="44"/>
    </row>
    <row r="796" spans="32:33" x14ac:dyDescent="0.25">
      <c r="AF796" s="43"/>
      <c r="AG796" s="44"/>
    </row>
    <row r="797" spans="32:33" x14ac:dyDescent="0.25">
      <c r="AF797" s="43"/>
      <c r="AG797" s="44"/>
    </row>
    <row r="798" spans="32:33" x14ac:dyDescent="0.25">
      <c r="AF798" s="43"/>
      <c r="AG798" s="44"/>
    </row>
    <row r="799" spans="32:33" x14ac:dyDescent="0.25">
      <c r="AF799" s="43"/>
      <c r="AG799" s="44"/>
    </row>
    <row r="800" spans="32:33" x14ac:dyDescent="0.25">
      <c r="AF800" s="43"/>
      <c r="AG800" s="44"/>
    </row>
    <row r="801" spans="32:33" x14ac:dyDescent="0.25">
      <c r="AF801" s="43"/>
      <c r="AG801" s="44"/>
    </row>
    <row r="802" spans="32:33" x14ac:dyDescent="0.25">
      <c r="AF802" s="43"/>
      <c r="AG802" s="44"/>
    </row>
    <row r="803" spans="32:33" x14ac:dyDescent="0.25">
      <c r="AF803" s="43"/>
      <c r="AG803" s="44"/>
    </row>
    <row r="804" spans="32:33" x14ac:dyDescent="0.25">
      <c r="AF804" s="43"/>
      <c r="AG804" s="44"/>
    </row>
    <row r="805" spans="32:33" x14ac:dyDescent="0.25">
      <c r="AF805" s="43"/>
      <c r="AG805" s="44"/>
    </row>
    <row r="806" spans="32:33" x14ac:dyDescent="0.25">
      <c r="AF806" s="43"/>
      <c r="AG806" s="44"/>
    </row>
    <row r="807" spans="32:33" x14ac:dyDescent="0.25">
      <c r="AF807" s="43"/>
      <c r="AG807" s="44"/>
    </row>
    <row r="808" spans="32:33" x14ac:dyDescent="0.25">
      <c r="AF808" s="43"/>
      <c r="AG808" s="44"/>
    </row>
    <row r="809" spans="32:33" x14ac:dyDescent="0.25">
      <c r="AF809" s="43"/>
      <c r="AG809" s="44"/>
    </row>
    <row r="810" spans="32:33" x14ac:dyDescent="0.25">
      <c r="AF810" s="43"/>
      <c r="AG810" s="44"/>
    </row>
    <row r="811" spans="32:33" x14ac:dyDescent="0.25">
      <c r="AF811" s="43"/>
      <c r="AG811" s="44"/>
    </row>
    <row r="812" spans="32:33" x14ac:dyDescent="0.25">
      <c r="AF812" s="43"/>
      <c r="AG812" s="44"/>
    </row>
    <row r="813" spans="32:33" x14ac:dyDescent="0.25">
      <c r="AF813" s="43"/>
      <c r="AG813" s="44"/>
    </row>
    <row r="814" spans="32:33" x14ac:dyDescent="0.25">
      <c r="AF814" s="43"/>
      <c r="AG814" s="44"/>
    </row>
    <row r="815" spans="32:33" x14ac:dyDescent="0.25">
      <c r="AF815" s="43"/>
      <c r="AG815" s="44"/>
    </row>
    <row r="816" spans="32:33" x14ac:dyDescent="0.25">
      <c r="AF816" s="43"/>
      <c r="AG816" s="44"/>
    </row>
    <row r="817" spans="32:33" x14ac:dyDescent="0.25">
      <c r="AF817" s="43"/>
      <c r="AG817" s="44"/>
    </row>
    <row r="818" spans="32:33" x14ac:dyDescent="0.25">
      <c r="AF818" s="43"/>
      <c r="AG818" s="44"/>
    </row>
    <row r="819" spans="32:33" x14ac:dyDescent="0.25">
      <c r="AF819" s="43"/>
      <c r="AG819" s="44"/>
    </row>
    <row r="820" spans="32:33" x14ac:dyDescent="0.25">
      <c r="AF820" s="43"/>
      <c r="AG820" s="44"/>
    </row>
    <row r="821" spans="32:33" x14ac:dyDescent="0.25">
      <c r="AF821" s="43"/>
      <c r="AG821" s="44"/>
    </row>
    <row r="822" spans="32:33" x14ac:dyDescent="0.25">
      <c r="AF822" s="43"/>
      <c r="AG822" s="44"/>
    </row>
    <row r="823" spans="32:33" x14ac:dyDescent="0.25">
      <c r="AF823" s="43"/>
      <c r="AG823" s="44"/>
    </row>
    <row r="824" spans="32:33" x14ac:dyDescent="0.25">
      <c r="AF824" s="43"/>
      <c r="AG824" s="44"/>
    </row>
    <row r="825" spans="32:33" x14ac:dyDescent="0.25">
      <c r="AF825" s="43"/>
      <c r="AG825" s="44"/>
    </row>
    <row r="826" spans="32:33" x14ac:dyDescent="0.25">
      <c r="AF826" s="43"/>
      <c r="AG826" s="44"/>
    </row>
    <row r="827" spans="32:33" x14ac:dyDescent="0.25">
      <c r="AF827" s="43"/>
      <c r="AG827" s="44"/>
    </row>
    <row r="828" spans="32:33" x14ac:dyDescent="0.25">
      <c r="AF828" s="43"/>
      <c r="AG828" s="44"/>
    </row>
    <row r="829" spans="32:33" x14ac:dyDescent="0.25">
      <c r="AF829" s="43"/>
      <c r="AG829" s="44"/>
    </row>
    <row r="830" spans="32:33" x14ac:dyDescent="0.25">
      <c r="AF830" s="43"/>
      <c r="AG830" s="44"/>
    </row>
    <row r="831" spans="32:33" x14ac:dyDescent="0.25">
      <c r="AF831" s="43"/>
      <c r="AG831" s="44"/>
    </row>
    <row r="832" spans="32:33" x14ac:dyDescent="0.25">
      <c r="AF832" s="43"/>
      <c r="AG832" s="44"/>
    </row>
    <row r="833" spans="32:33" x14ac:dyDescent="0.25">
      <c r="AF833" s="43"/>
      <c r="AG833" s="44"/>
    </row>
    <row r="834" spans="32:33" x14ac:dyDescent="0.25">
      <c r="AF834" s="43"/>
      <c r="AG834" s="44"/>
    </row>
    <row r="835" spans="32:33" x14ac:dyDescent="0.25">
      <c r="AF835" s="43"/>
      <c r="AG835" s="44"/>
    </row>
    <row r="836" spans="32:33" x14ac:dyDescent="0.25">
      <c r="AF836" s="43"/>
      <c r="AG836" s="44"/>
    </row>
    <row r="837" spans="32:33" x14ac:dyDescent="0.25">
      <c r="AF837" s="43"/>
      <c r="AG837" s="44"/>
    </row>
    <row r="838" spans="32:33" x14ac:dyDescent="0.25">
      <c r="AF838" s="43"/>
      <c r="AG838" s="44"/>
    </row>
    <row r="839" spans="32:33" x14ac:dyDescent="0.25">
      <c r="AF839" s="43"/>
      <c r="AG839" s="44"/>
    </row>
    <row r="840" spans="32:33" x14ac:dyDescent="0.25">
      <c r="AF840" s="43"/>
      <c r="AG840" s="44"/>
    </row>
    <row r="841" spans="32:33" x14ac:dyDescent="0.25">
      <c r="AF841" s="43"/>
      <c r="AG841" s="44"/>
    </row>
    <row r="842" spans="32:33" x14ac:dyDescent="0.25">
      <c r="AF842" s="43"/>
      <c r="AG842" s="44"/>
    </row>
    <row r="843" spans="32:33" x14ac:dyDescent="0.25">
      <c r="AF843" s="43"/>
      <c r="AG843" s="44"/>
    </row>
    <row r="844" spans="32:33" x14ac:dyDescent="0.25">
      <c r="AF844" s="43"/>
      <c r="AG844" s="44"/>
    </row>
    <row r="845" spans="32:33" x14ac:dyDescent="0.25">
      <c r="AF845" s="43"/>
      <c r="AG845" s="44"/>
    </row>
    <row r="846" spans="32:33" x14ac:dyDescent="0.25">
      <c r="AF846" s="43"/>
      <c r="AG846" s="44"/>
    </row>
    <row r="847" spans="32:33" x14ac:dyDescent="0.25">
      <c r="AF847" s="43"/>
      <c r="AG847" s="44"/>
    </row>
    <row r="848" spans="32:33" x14ac:dyDescent="0.25">
      <c r="AF848" s="43"/>
      <c r="AG848" s="44"/>
    </row>
    <row r="849" spans="32:33" x14ac:dyDescent="0.25">
      <c r="AF849" s="43"/>
      <c r="AG849" s="44"/>
    </row>
    <row r="850" spans="32:33" x14ac:dyDescent="0.25">
      <c r="AF850" s="43"/>
      <c r="AG850" s="44"/>
    </row>
    <row r="851" spans="32:33" x14ac:dyDescent="0.25">
      <c r="AF851" s="43"/>
      <c r="AG851" s="44"/>
    </row>
    <row r="852" spans="32:33" x14ac:dyDescent="0.25">
      <c r="AF852" s="43"/>
      <c r="AG852" s="44"/>
    </row>
    <row r="853" spans="32:33" x14ac:dyDescent="0.25">
      <c r="AF853" s="43"/>
      <c r="AG853" s="44"/>
    </row>
    <row r="854" spans="32:33" x14ac:dyDescent="0.25">
      <c r="AF854" s="43"/>
      <c r="AG854" s="44"/>
    </row>
    <row r="855" spans="32:33" x14ac:dyDescent="0.25">
      <c r="AF855" s="43"/>
      <c r="AG855" s="44"/>
    </row>
    <row r="856" spans="32:33" x14ac:dyDescent="0.25">
      <c r="AF856" s="43"/>
      <c r="AG856" s="44"/>
    </row>
    <row r="857" spans="32:33" x14ac:dyDescent="0.25">
      <c r="AF857" s="43"/>
      <c r="AG857" s="44"/>
    </row>
    <row r="858" spans="32:33" x14ac:dyDescent="0.25">
      <c r="AF858" s="43"/>
      <c r="AG858" s="44"/>
    </row>
    <row r="859" spans="32:33" x14ac:dyDescent="0.25">
      <c r="AF859" s="43"/>
      <c r="AG859" s="44"/>
    </row>
    <row r="860" spans="32:33" x14ac:dyDescent="0.25">
      <c r="AF860" s="43"/>
      <c r="AG860" s="44"/>
    </row>
    <row r="861" spans="32:33" x14ac:dyDescent="0.25">
      <c r="AF861" s="43"/>
      <c r="AG861" s="44"/>
    </row>
    <row r="862" spans="32:33" x14ac:dyDescent="0.25">
      <c r="AF862" s="43"/>
      <c r="AG862" s="44"/>
    </row>
    <row r="863" spans="32:33" x14ac:dyDescent="0.25">
      <c r="AF863" s="43"/>
      <c r="AG863" s="44"/>
    </row>
    <row r="864" spans="32:33" x14ac:dyDescent="0.25">
      <c r="AF864" s="43"/>
      <c r="AG864" s="44"/>
    </row>
    <row r="865" spans="32:33" x14ac:dyDescent="0.25">
      <c r="AF865" s="43"/>
      <c r="AG865" s="44"/>
    </row>
    <row r="866" spans="32:33" x14ac:dyDescent="0.25">
      <c r="AF866" s="43"/>
      <c r="AG866" s="44"/>
    </row>
    <row r="867" spans="32:33" x14ac:dyDescent="0.25">
      <c r="AF867" s="43"/>
      <c r="AG867" s="44"/>
    </row>
    <row r="868" spans="32:33" x14ac:dyDescent="0.25">
      <c r="AF868" s="43"/>
      <c r="AG868" s="44"/>
    </row>
    <row r="869" spans="32:33" x14ac:dyDescent="0.25">
      <c r="AF869" s="43"/>
      <c r="AG869" s="44"/>
    </row>
    <row r="870" spans="32:33" x14ac:dyDescent="0.25">
      <c r="AF870" s="43"/>
      <c r="AG870" s="44"/>
    </row>
    <row r="871" spans="32:33" x14ac:dyDescent="0.25">
      <c r="AF871" s="43"/>
      <c r="AG871" s="44"/>
    </row>
    <row r="872" spans="32:33" x14ac:dyDescent="0.25">
      <c r="AF872" s="43"/>
      <c r="AG872" s="44"/>
    </row>
    <row r="873" spans="32:33" x14ac:dyDescent="0.25">
      <c r="AF873" s="43"/>
      <c r="AG873" s="44"/>
    </row>
    <row r="874" spans="32:33" x14ac:dyDescent="0.25">
      <c r="AF874" s="43"/>
      <c r="AG874" s="44"/>
    </row>
    <row r="875" spans="32:33" x14ac:dyDescent="0.25">
      <c r="AF875" s="43"/>
      <c r="AG875" s="44"/>
    </row>
    <row r="876" spans="32:33" x14ac:dyDescent="0.25">
      <c r="AF876" s="43"/>
      <c r="AG876" s="44"/>
    </row>
    <row r="877" spans="32:33" x14ac:dyDescent="0.25">
      <c r="AF877" s="43"/>
      <c r="AG877" s="44"/>
    </row>
    <row r="878" spans="32:33" x14ac:dyDescent="0.25">
      <c r="AF878" s="43"/>
      <c r="AG878" s="44"/>
    </row>
    <row r="879" spans="32:33" x14ac:dyDescent="0.25">
      <c r="AF879" s="43"/>
      <c r="AG879" s="44"/>
    </row>
    <row r="880" spans="32:33" x14ac:dyDescent="0.25">
      <c r="AF880" s="43"/>
      <c r="AG880" s="44"/>
    </row>
    <row r="881" spans="32:33" x14ac:dyDescent="0.25">
      <c r="AF881" s="43"/>
      <c r="AG881" s="44"/>
    </row>
    <row r="882" spans="32:33" x14ac:dyDescent="0.25">
      <c r="AF882" s="43"/>
      <c r="AG882" s="44"/>
    </row>
    <row r="883" spans="32:33" x14ac:dyDescent="0.25">
      <c r="AF883" s="43"/>
      <c r="AG883" s="44"/>
    </row>
    <row r="884" spans="32:33" x14ac:dyDescent="0.25">
      <c r="AF884" s="43"/>
      <c r="AG884" s="44"/>
    </row>
    <row r="885" spans="32:33" x14ac:dyDescent="0.25">
      <c r="AF885" s="43"/>
      <c r="AG885" s="44"/>
    </row>
    <row r="886" spans="32:33" x14ac:dyDescent="0.25">
      <c r="AF886" s="43"/>
      <c r="AG886" s="44"/>
    </row>
    <row r="887" spans="32:33" x14ac:dyDescent="0.25">
      <c r="AF887" s="43"/>
      <c r="AG887" s="44"/>
    </row>
    <row r="888" spans="32:33" x14ac:dyDescent="0.25">
      <c r="AF888" s="43"/>
      <c r="AG888" s="44"/>
    </row>
    <row r="889" spans="32:33" x14ac:dyDescent="0.25">
      <c r="AF889" s="43"/>
      <c r="AG889" s="44"/>
    </row>
    <row r="890" spans="32:33" x14ac:dyDescent="0.25">
      <c r="AF890" s="43"/>
      <c r="AG890" s="44"/>
    </row>
    <row r="891" spans="32:33" x14ac:dyDescent="0.25">
      <c r="AF891" s="43"/>
      <c r="AG891" s="44"/>
    </row>
    <row r="892" spans="32:33" x14ac:dyDescent="0.25">
      <c r="AF892" s="43"/>
      <c r="AG892" s="44"/>
    </row>
    <row r="893" spans="32:33" x14ac:dyDescent="0.25">
      <c r="AF893" s="43"/>
      <c r="AG893" s="44"/>
    </row>
    <row r="894" spans="32:33" x14ac:dyDescent="0.25">
      <c r="AF894" s="43"/>
      <c r="AG894" s="44"/>
    </row>
    <row r="895" spans="32:33" x14ac:dyDescent="0.25">
      <c r="AF895" s="43"/>
      <c r="AG895" s="44"/>
    </row>
    <row r="896" spans="32:33" x14ac:dyDescent="0.25">
      <c r="AF896" s="43"/>
      <c r="AG896" s="44"/>
    </row>
    <row r="897" spans="32:33" x14ac:dyDescent="0.25">
      <c r="AF897" s="43"/>
      <c r="AG897" s="44"/>
    </row>
    <row r="898" spans="32:33" x14ac:dyDescent="0.25">
      <c r="AF898" s="43"/>
      <c r="AG898" s="44"/>
    </row>
    <row r="899" spans="32:33" x14ac:dyDescent="0.25">
      <c r="AF899" s="43"/>
      <c r="AG899" s="44"/>
    </row>
    <row r="900" spans="32:33" x14ac:dyDescent="0.25">
      <c r="AF900" s="43"/>
      <c r="AG900" s="44"/>
    </row>
    <row r="901" spans="32:33" x14ac:dyDescent="0.25">
      <c r="AF901" s="43"/>
      <c r="AG901" s="44"/>
    </row>
    <row r="902" spans="32:33" x14ac:dyDescent="0.25">
      <c r="AF902" s="43"/>
      <c r="AG902" s="44"/>
    </row>
    <row r="903" spans="32:33" x14ac:dyDescent="0.25">
      <c r="AF903" s="43"/>
      <c r="AG903" s="44"/>
    </row>
    <row r="904" spans="32:33" x14ac:dyDescent="0.25">
      <c r="AF904" s="43"/>
      <c r="AG904" s="44"/>
    </row>
    <row r="905" spans="32:33" x14ac:dyDescent="0.25">
      <c r="AF905" s="43"/>
      <c r="AG905" s="44"/>
    </row>
    <row r="906" spans="32:33" x14ac:dyDescent="0.25">
      <c r="AF906" s="43"/>
      <c r="AG906" s="44"/>
    </row>
    <row r="907" spans="32:33" x14ac:dyDescent="0.25">
      <c r="AF907" s="43"/>
      <c r="AG907" s="44"/>
    </row>
    <row r="908" spans="32:33" x14ac:dyDescent="0.25">
      <c r="AF908" s="43"/>
      <c r="AG908" s="44"/>
    </row>
    <row r="909" spans="32:33" x14ac:dyDescent="0.25">
      <c r="AF909" s="43"/>
      <c r="AG909" s="44"/>
    </row>
    <row r="910" spans="32:33" x14ac:dyDescent="0.25">
      <c r="AF910" s="43"/>
      <c r="AG910" s="44"/>
    </row>
    <row r="911" spans="32:33" x14ac:dyDescent="0.25">
      <c r="AF911" s="43"/>
      <c r="AG911" s="44"/>
    </row>
    <row r="912" spans="32:33" x14ac:dyDescent="0.25">
      <c r="AF912" s="43"/>
      <c r="AG912" s="44"/>
    </row>
    <row r="913" spans="32:33" x14ac:dyDescent="0.25">
      <c r="AF913" s="43"/>
      <c r="AG913" s="44"/>
    </row>
    <row r="914" spans="32:33" x14ac:dyDescent="0.25">
      <c r="AF914" s="43"/>
      <c r="AG914" s="44"/>
    </row>
    <row r="915" spans="32:33" x14ac:dyDescent="0.25">
      <c r="AF915" s="43"/>
      <c r="AG915" s="44"/>
    </row>
    <row r="916" spans="32:33" x14ac:dyDescent="0.25">
      <c r="AF916" s="43"/>
      <c r="AG916" s="44"/>
    </row>
    <row r="917" spans="32:33" x14ac:dyDescent="0.25">
      <c r="AF917" s="43"/>
      <c r="AG917" s="44"/>
    </row>
    <row r="918" spans="32:33" x14ac:dyDescent="0.25">
      <c r="AF918" s="43"/>
      <c r="AG918" s="44"/>
    </row>
    <row r="919" spans="32:33" x14ac:dyDescent="0.25">
      <c r="AF919" s="43"/>
      <c r="AG919" s="44"/>
    </row>
    <row r="920" spans="32:33" x14ac:dyDescent="0.25">
      <c r="AF920" s="43"/>
      <c r="AG920" s="44"/>
    </row>
    <row r="921" spans="32:33" x14ac:dyDescent="0.25">
      <c r="AF921" s="43"/>
      <c r="AG921" s="44"/>
    </row>
    <row r="922" spans="32:33" x14ac:dyDescent="0.25">
      <c r="AF922" s="43"/>
      <c r="AG922" s="44"/>
    </row>
    <row r="923" spans="32:33" x14ac:dyDescent="0.25">
      <c r="AF923" s="43"/>
      <c r="AG923" s="44"/>
    </row>
    <row r="924" spans="32:33" x14ac:dyDescent="0.25">
      <c r="AF924" s="43"/>
      <c r="AG924" s="44"/>
    </row>
    <row r="925" spans="32:33" x14ac:dyDescent="0.25">
      <c r="AF925" s="43"/>
      <c r="AG925" s="44"/>
    </row>
    <row r="926" spans="32:33" x14ac:dyDescent="0.25">
      <c r="AF926" s="43"/>
      <c r="AG926" s="44"/>
    </row>
    <row r="927" spans="32:33" x14ac:dyDescent="0.25">
      <c r="AF927" s="43"/>
      <c r="AG927" s="44"/>
    </row>
    <row r="928" spans="32:33" x14ac:dyDescent="0.25">
      <c r="AF928" s="43"/>
      <c r="AG928" s="44"/>
    </row>
    <row r="929" spans="32:33" x14ac:dyDescent="0.25">
      <c r="AF929" s="43"/>
      <c r="AG929" s="44"/>
    </row>
    <row r="930" spans="32:33" x14ac:dyDescent="0.25">
      <c r="AF930" s="43"/>
      <c r="AG930" s="44"/>
    </row>
    <row r="931" spans="32:33" x14ac:dyDescent="0.25">
      <c r="AF931" s="43"/>
      <c r="AG931" s="44"/>
    </row>
    <row r="932" spans="32:33" x14ac:dyDescent="0.25">
      <c r="AF932" s="43"/>
      <c r="AG932" s="44"/>
    </row>
    <row r="933" spans="32:33" x14ac:dyDescent="0.25">
      <c r="AF933" s="43"/>
      <c r="AG933" s="44"/>
    </row>
    <row r="934" spans="32:33" x14ac:dyDescent="0.25">
      <c r="AF934" s="43"/>
      <c r="AG934" s="44"/>
    </row>
    <row r="935" spans="32:33" x14ac:dyDescent="0.25">
      <c r="AF935" s="43"/>
      <c r="AG935" s="44"/>
    </row>
    <row r="936" spans="32:33" x14ac:dyDescent="0.25">
      <c r="AF936" s="43"/>
      <c r="AG936" s="44"/>
    </row>
    <row r="937" spans="32:33" x14ac:dyDescent="0.25">
      <c r="AF937" s="43"/>
      <c r="AG937" s="44"/>
    </row>
    <row r="938" spans="32:33" x14ac:dyDescent="0.25">
      <c r="AF938" s="43"/>
      <c r="AG938" s="44"/>
    </row>
    <row r="939" spans="32:33" x14ac:dyDescent="0.25">
      <c r="AF939" s="43"/>
      <c r="AG939" s="44"/>
    </row>
    <row r="940" spans="32:33" x14ac:dyDescent="0.25">
      <c r="AF940" s="43"/>
      <c r="AG940" s="44"/>
    </row>
    <row r="941" spans="32:33" x14ac:dyDescent="0.25">
      <c r="AF941" s="43"/>
      <c r="AG941" s="44"/>
    </row>
    <row r="942" spans="32:33" x14ac:dyDescent="0.25">
      <c r="AF942" s="43"/>
      <c r="AG942" s="44"/>
    </row>
    <row r="943" spans="32:33" x14ac:dyDescent="0.25">
      <c r="AF943" s="43"/>
      <c r="AG943" s="44"/>
    </row>
    <row r="944" spans="32:33" x14ac:dyDescent="0.25">
      <c r="AF944" s="43"/>
      <c r="AG944" s="44"/>
    </row>
    <row r="945" spans="32:33" x14ac:dyDescent="0.25">
      <c r="AF945" s="43"/>
      <c r="AG945" s="44"/>
    </row>
    <row r="946" spans="32:33" x14ac:dyDescent="0.25">
      <c r="AF946" s="43"/>
      <c r="AG946" s="44"/>
    </row>
    <row r="947" spans="32:33" x14ac:dyDescent="0.25">
      <c r="AF947" s="43"/>
      <c r="AG947" s="44"/>
    </row>
    <row r="948" spans="32:33" x14ac:dyDescent="0.25">
      <c r="AF948" s="43"/>
      <c r="AG948" s="44"/>
    </row>
    <row r="949" spans="32:33" x14ac:dyDescent="0.25">
      <c r="AF949" s="43"/>
      <c r="AG949" s="44"/>
    </row>
    <row r="950" spans="32:33" x14ac:dyDescent="0.25">
      <c r="AF950" s="43"/>
      <c r="AG950" s="44"/>
    </row>
    <row r="951" spans="32:33" x14ac:dyDescent="0.25">
      <c r="AF951" s="43"/>
      <c r="AG951" s="44"/>
    </row>
    <row r="952" spans="32:33" x14ac:dyDescent="0.25">
      <c r="AF952" s="43"/>
      <c r="AG952" s="44"/>
    </row>
    <row r="953" spans="32:33" x14ac:dyDescent="0.25">
      <c r="AF953" s="43"/>
      <c r="AG953" s="44"/>
    </row>
    <row r="954" spans="32:33" x14ac:dyDescent="0.25">
      <c r="AF954" s="43"/>
      <c r="AG954" s="44"/>
    </row>
    <row r="955" spans="32:33" x14ac:dyDescent="0.25">
      <c r="AF955" s="43"/>
      <c r="AG955" s="44"/>
    </row>
    <row r="956" spans="32:33" x14ac:dyDescent="0.25">
      <c r="AF956" s="43"/>
      <c r="AG956" s="44"/>
    </row>
    <row r="957" spans="32:33" x14ac:dyDescent="0.25">
      <c r="AF957" s="43"/>
      <c r="AG957" s="44"/>
    </row>
    <row r="958" spans="32:33" x14ac:dyDescent="0.25">
      <c r="AF958" s="43"/>
      <c r="AG958" s="44"/>
    </row>
    <row r="959" spans="32:33" x14ac:dyDescent="0.25">
      <c r="AF959" s="43"/>
      <c r="AG959" s="44"/>
    </row>
    <row r="960" spans="32:33" x14ac:dyDescent="0.25">
      <c r="AF960" s="43"/>
      <c r="AG960" s="44"/>
    </row>
    <row r="961" spans="32:33" x14ac:dyDescent="0.25">
      <c r="AF961" s="43"/>
      <c r="AG961" s="44"/>
    </row>
    <row r="962" spans="32:33" x14ac:dyDescent="0.25">
      <c r="AF962" s="43"/>
      <c r="AG962" s="44"/>
    </row>
    <row r="963" spans="32:33" x14ac:dyDescent="0.25">
      <c r="AF963" s="43"/>
      <c r="AG963" s="44"/>
    </row>
    <row r="964" spans="32:33" x14ac:dyDescent="0.25">
      <c r="AF964" s="43"/>
      <c r="AG964" s="44"/>
    </row>
    <row r="965" spans="32:33" x14ac:dyDescent="0.25">
      <c r="AF965" s="43"/>
      <c r="AG965" s="44"/>
    </row>
    <row r="966" spans="32:33" x14ac:dyDescent="0.25">
      <c r="AF966" s="43"/>
      <c r="AG966" s="44"/>
    </row>
    <row r="967" spans="32:33" x14ac:dyDescent="0.25">
      <c r="AF967" s="43"/>
      <c r="AG967" s="44"/>
    </row>
    <row r="968" spans="32:33" x14ac:dyDescent="0.25">
      <c r="AF968" s="43"/>
      <c r="AG968" s="44"/>
    </row>
    <row r="969" spans="32:33" x14ac:dyDescent="0.25">
      <c r="AF969" s="43"/>
      <c r="AG969" s="44"/>
    </row>
    <row r="970" spans="32:33" x14ac:dyDescent="0.25">
      <c r="AF970" s="43"/>
      <c r="AG970" s="44"/>
    </row>
    <row r="971" spans="32:33" x14ac:dyDescent="0.25">
      <c r="AF971" s="43"/>
      <c r="AG971" s="44"/>
    </row>
    <row r="972" spans="32:33" x14ac:dyDescent="0.25">
      <c r="AF972" s="43"/>
      <c r="AG972" s="44"/>
    </row>
    <row r="973" spans="32:33" x14ac:dyDescent="0.25">
      <c r="AF973" s="43"/>
      <c r="AG973" s="44"/>
    </row>
    <row r="974" spans="32:33" x14ac:dyDescent="0.25">
      <c r="AF974" s="43"/>
      <c r="AG974" s="44"/>
    </row>
    <row r="975" spans="32:33" x14ac:dyDescent="0.25">
      <c r="AF975" s="43"/>
      <c r="AG975" s="44"/>
    </row>
    <row r="976" spans="32:33" x14ac:dyDescent="0.25">
      <c r="AF976" s="43"/>
      <c r="AG976" s="44"/>
    </row>
    <row r="977" spans="32:33" x14ac:dyDescent="0.25">
      <c r="AF977" s="43"/>
      <c r="AG977" s="44"/>
    </row>
    <row r="978" spans="32:33" x14ac:dyDescent="0.25">
      <c r="AF978" s="43"/>
      <c r="AG978" s="44"/>
    </row>
    <row r="979" spans="32:33" x14ac:dyDescent="0.25">
      <c r="AF979" s="43"/>
      <c r="AG979" s="44"/>
    </row>
    <row r="980" spans="32:33" x14ac:dyDescent="0.25">
      <c r="AF980" s="43"/>
      <c r="AG980" s="44"/>
    </row>
    <row r="981" spans="32:33" x14ac:dyDescent="0.25">
      <c r="AF981" s="43"/>
      <c r="AG981" s="44"/>
    </row>
    <row r="982" spans="32:33" x14ac:dyDescent="0.25">
      <c r="AF982" s="43"/>
      <c r="AG982" s="44"/>
    </row>
    <row r="983" spans="32:33" x14ac:dyDescent="0.25">
      <c r="AF983" s="43"/>
      <c r="AG983" s="44"/>
    </row>
    <row r="984" spans="32:33" x14ac:dyDescent="0.25">
      <c r="AF984" s="43"/>
      <c r="AG984" s="44"/>
    </row>
    <row r="985" spans="32:33" x14ac:dyDescent="0.25">
      <c r="AF985" s="43"/>
      <c r="AG985" s="44"/>
    </row>
    <row r="986" spans="32:33" x14ac:dyDescent="0.25">
      <c r="AF986" s="43"/>
      <c r="AG986" s="44"/>
    </row>
    <row r="987" spans="32:33" x14ac:dyDescent="0.25">
      <c r="AF987" s="43"/>
      <c r="AG987" s="44"/>
    </row>
    <row r="988" spans="32:33" x14ac:dyDescent="0.25">
      <c r="AF988" s="43"/>
      <c r="AG988" s="44"/>
    </row>
    <row r="989" spans="32:33" x14ac:dyDescent="0.25">
      <c r="AF989" s="43"/>
      <c r="AG989" s="44"/>
    </row>
    <row r="990" spans="32:33" x14ac:dyDescent="0.25">
      <c r="AF990" s="43"/>
      <c r="AG990" s="44"/>
    </row>
    <row r="991" spans="32:33" x14ac:dyDescent="0.25">
      <c r="AF991" s="43"/>
      <c r="AG991" s="44"/>
    </row>
    <row r="992" spans="32:33" x14ac:dyDescent="0.25">
      <c r="AF992" s="43"/>
      <c r="AG992" s="44"/>
    </row>
    <row r="993" spans="32:33" x14ac:dyDescent="0.25">
      <c r="AF993" s="43"/>
      <c r="AG993" s="44"/>
    </row>
    <row r="994" spans="32:33" x14ac:dyDescent="0.25">
      <c r="AF994" s="43"/>
      <c r="AG994" s="44"/>
    </row>
    <row r="995" spans="32:33" x14ac:dyDescent="0.25">
      <c r="AF995" s="43"/>
      <c r="AG995" s="44"/>
    </row>
    <row r="996" spans="32:33" x14ac:dyDescent="0.25">
      <c r="AF996" s="43"/>
      <c r="AG996" s="44"/>
    </row>
    <row r="997" spans="32:33" x14ac:dyDescent="0.25">
      <c r="AF997" s="43"/>
      <c r="AG997" s="44"/>
    </row>
    <row r="998" spans="32:33" x14ac:dyDescent="0.25">
      <c r="AF998" s="43"/>
      <c r="AG998" s="44"/>
    </row>
    <row r="999" spans="32:33" x14ac:dyDescent="0.25">
      <c r="AF999" s="43"/>
      <c r="AG999" s="44"/>
    </row>
    <row r="1000" spans="32:33" x14ac:dyDescent="0.25">
      <c r="AF1000" s="43"/>
      <c r="AG1000" s="44"/>
    </row>
    <row r="1001" spans="32:33" x14ac:dyDescent="0.25">
      <c r="AF1001" s="43"/>
      <c r="AG1001" s="44"/>
    </row>
    <row r="1002" spans="32:33" x14ac:dyDescent="0.25">
      <c r="AF1002" s="43"/>
      <c r="AG1002" s="44"/>
    </row>
    <row r="1003" spans="32:33" x14ac:dyDescent="0.25">
      <c r="AF1003" s="43"/>
      <c r="AG1003" s="44"/>
    </row>
    <row r="1004" spans="32:33" x14ac:dyDescent="0.25">
      <c r="AF1004" s="43"/>
      <c r="AG1004" s="44"/>
    </row>
    <row r="1005" spans="32:33" x14ac:dyDescent="0.25">
      <c r="AF1005" s="43"/>
      <c r="AG1005" s="44"/>
    </row>
    <row r="1006" spans="32:33" x14ac:dyDescent="0.25">
      <c r="AF1006" s="43"/>
      <c r="AG1006" s="44"/>
    </row>
    <row r="1007" spans="32:33" x14ac:dyDescent="0.25">
      <c r="AF1007" s="43"/>
      <c r="AG1007" s="44"/>
    </row>
    <row r="1008" spans="32:33" x14ac:dyDescent="0.25">
      <c r="AF1008" s="43"/>
      <c r="AG1008" s="44"/>
    </row>
    <row r="1009" spans="32:33" x14ac:dyDescent="0.25">
      <c r="AF1009" s="43"/>
      <c r="AG1009" s="44"/>
    </row>
    <row r="1010" spans="32:33" x14ac:dyDescent="0.25">
      <c r="AF1010" s="43"/>
      <c r="AG1010" s="44"/>
    </row>
    <row r="1011" spans="32:33" x14ac:dyDescent="0.25">
      <c r="AF1011" s="43"/>
      <c r="AG1011" s="44"/>
    </row>
    <row r="1012" spans="32:33" x14ac:dyDescent="0.25">
      <c r="AF1012" s="43"/>
      <c r="AG1012" s="44"/>
    </row>
    <row r="1013" spans="32:33" x14ac:dyDescent="0.25">
      <c r="AF1013" s="43"/>
      <c r="AG1013" s="44"/>
    </row>
    <row r="1014" spans="32:33" x14ac:dyDescent="0.25">
      <c r="AF1014" s="43"/>
      <c r="AG1014" s="44"/>
    </row>
    <row r="1015" spans="32:33" x14ac:dyDescent="0.25">
      <c r="AF1015" s="43"/>
      <c r="AG1015" s="44"/>
    </row>
    <row r="1016" spans="32:33" x14ac:dyDescent="0.25">
      <c r="AF1016" s="43"/>
      <c r="AG1016" s="44"/>
    </row>
    <row r="1017" spans="32:33" x14ac:dyDescent="0.25">
      <c r="AF1017" s="43"/>
      <c r="AG1017" s="44"/>
    </row>
    <row r="1018" spans="32:33" x14ac:dyDescent="0.25">
      <c r="AF1018" s="43"/>
      <c r="AG1018" s="44"/>
    </row>
    <row r="1019" spans="32:33" x14ac:dyDescent="0.25">
      <c r="AF1019" s="43"/>
      <c r="AG1019" s="44"/>
    </row>
    <row r="1020" spans="32:33" x14ac:dyDescent="0.25">
      <c r="AF1020" s="43"/>
      <c r="AG1020" s="44"/>
    </row>
    <row r="1021" spans="32:33" x14ac:dyDescent="0.25">
      <c r="AF1021" s="43"/>
      <c r="AG1021" s="44"/>
    </row>
    <row r="1022" spans="32:33" x14ac:dyDescent="0.25">
      <c r="AF1022" s="43"/>
      <c r="AG1022" s="44"/>
    </row>
    <row r="1023" spans="32:33" x14ac:dyDescent="0.25">
      <c r="AF1023" s="43"/>
      <c r="AG1023" s="44"/>
    </row>
    <row r="1024" spans="32:33" x14ac:dyDescent="0.25">
      <c r="AF1024" s="43"/>
      <c r="AG1024" s="44"/>
    </row>
    <row r="1025" spans="32:33" x14ac:dyDescent="0.25">
      <c r="AF1025" s="43"/>
      <c r="AG1025" s="44"/>
    </row>
    <row r="1026" spans="32:33" x14ac:dyDescent="0.25">
      <c r="AF1026" s="43"/>
      <c r="AG1026" s="44"/>
    </row>
    <row r="1027" spans="32:33" x14ac:dyDescent="0.25">
      <c r="AF1027" s="43"/>
      <c r="AG1027" s="44"/>
    </row>
    <row r="1028" spans="32:33" x14ac:dyDescent="0.25">
      <c r="AF1028" s="43"/>
      <c r="AG1028" s="44"/>
    </row>
    <row r="1029" spans="32:33" x14ac:dyDescent="0.25">
      <c r="AF1029" s="43"/>
      <c r="AG1029" s="44"/>
    </row>
    <row r="1030" spans="32:33" x14ac:dyDescent="0.25">
      <c r="AF1030" s="43"/>
      <c r="AG1030" s="44"/>
    </row>
    <row r="1031" spans="32:33" x14ac:dyDescent="0.25">
      <c r="AF1031" s="43"/>
      <c r="AG1031" s="44"/>
    </row>
    <row r="1032" spans="32:33" x14ac:dyDescent="0.25">
      <c r="AF1032" s="43"/>
      <c r="AG1032" s="44"/>
    </row>
    <row r="1033" spans="32:33" x14ac:dyDescent="0.25">
      <c r="AF1033" s="43"/>
      <c r="AG1033" s="44"/>
    </row>
    <row r="1034" spans="32:33" x14ac:dyDescent="0.25">
      <c r="AF1034" s="43"/>
      <c r="AG1034" s="44"/>
    </row>
    <row r="1035" spans="32:33" x14ac:dyDescent="0.25">
      <c r="AF1035" s="43"/>
      <c r="AG1035" s="44"/>
    </row>
    <row r="1036" spans="32:33" x14ac:dyDescent="0.25">
      <c r="AF1036" s="43"/>
      <c r="AG1036" s="44"/>
    </row>
    <row r="1037" spans="32:33" x14ac:dyDescent="0.25">
      <c r="AF1037" s="43"/>
      <c r="AG1037" s="44"/>
    </row>
    <row r="1038" spans="32:33" x14ac:dyDescent="0.25">
      <c r="AF1038" s="43"/>
      <c r="AG1038" s="44"/>
    </row>
    <row r="1039" spans="32:33" x14ac:dyDescent="0.25">
      <c r="AF1039" s="43"/>
      <c r="AG1039" s="44"/>
    </row>
    <row r="1040" spans="32:33" x14ac:dyDescent="0.25">
      <c r="AF1040" s="43"/>
      <c r="AG1040" s="44"/>
    </row>
    <row r="1041" spans="32:33" x14ac:dyDescent="0.25">
      <c r="AF1041" s="43"/>
      <c r="AG1041" s="44"/>
    </row>
    <row r="1042" spans="32:33" x14ac:dyDescent="0.25">
      <c r="AF1042" s="43"/>
      <c r="AG1042" s="44"/>
    </row>
    <row r="1043" spans="32:33" x14ac:dyDescent="0.25">
      <c r="AF1043" s="43"/>
      <c r="AG1043" s="44"/>
    </row>
    <row r="1044" spans="32:33" x14ac:dyDescent="0.25">
      <c r="AF1044" s="43"/>
      <c r="AG1044" s="44"/>
    </row>
    <row r="1045" spans="32:33" x14ac:dyDescent="0.25">
      <c r="AF1045" s="43"/>
      <c r="AG1045" s="44"/>
    </row>
    <row r="1046" spans="32:33" x14ac:dyDescent="0.25">
      <c r="AF1046" s="43"/>
      <c r="AG1046" s="44"/>
    </row>
    <row r="1047" spans="32:33" x14ac:dyDescent="0.25">
      <c r="AF1047" s="43"/>
      <c r="AG1047" s="44"/>
    </row>
    <row r="1048" spans="32:33" x14ac:dyDescent="0.25">
      <c r="AF1048" s="43"/>
      <c r="AG1048" s="44"/>
    </row>
    <row r="1049" spans="32:33" x14ac:dyDescent="0.25">
      <c r="AF1049" s="43"/>
      <c r="AG1049" s="44"/>
    </row>
    <row r="1050" spans="32:33" x14ac:dyDescent="0.25">
      <c r="AF1050" s="43"/>
      <c r="AG1050" s="44"/>
    </row>
    <row r="1051" spans="32:33" x14ac:dyDescent="0.25">
      <c r="AF1051" s="43"/>
      <c r="AG1051" s="44"/>
    </row>
    <row r="1052" spans="32:33" x14ac:dyDescent="0.25">
      <c r="AF1052" s="43"/>
      <c r="AG1052" s="44"/>
    </row>
    <row r="1053" spans="32:33" x14ac:dyDescent="0.25">
      <c r="AF1053" s="43"/>
      <c r="AG1053" s="44"/>
    </row>
    <row r="1054" spans="32:33" x14ac:dyDescent="0.25">
      <c r="AF1054" s="43"/>
      <c r="AG1054" s="44"/>
    </row>
    <row r="1055" spans="32:33" x14ac:dyDescent="0.25">
      <c r="AF1055" s="43"/>
      <c r="AG1055" s="44"/>
    </row>
    <row r="1056" spans="32:33" x14ac:dyDescent="0.25">
      <c r="AF1056" s="43"/>
      <c r="AG1056" s="44"/>
    </row>
    <row r="1057" spans="32:33" x14ac:dyDescent="0.25">
      <c r="AF1057" s="43"/>
      <c r="AG1057" s="44"/>
    </row>
    <row r="1058" spans="32:33" x14ac:dyDescent="0.25">
      <c r="AF1058" s="43"/>
      <c r="AG1058" s="44"/>
    </row>
    <row r="1059" spans="32:33" x14ac:dyDescent="0.25">
      <c r="AF1059" s="43"/>
      <c r="AG1059" s="44"/>
    </row>
    <row r="1060" spans="32:33" x14ac:dyDescent="0.25">
      <c r="AF1060" s="43"/>
      <c r="AG1060" s="44"/>
    </row>
    <row r="1061" spans="32:33" x14ac:dyDescent="0.25">
      <c r="AF1061" s="43"/>
      <c r="AG1061" s="44"/>
    </row>
    <row r="1062" spans="32:33" x14ac:dyDescent="0.25">
      <c r="AF1062" s="43"/>
      <c r="AG1062" s="44"/>
    </row>
    <row r="1063" spans="32:33" x14ac:dyDescent="0.25">
      <c r="AF1063" s="43"/>
      <c r="AG1063" s="44"/>
    </row>
    <row r="1064" spans="32:33" x14ac:dyDescent="0.25">
      <c r="AF1064" s="43"/>
      <c r="AG1064" s="44"/>
    </row>
    <row r="1065" spans="32:33" x14ac:dyDescent="0.25">
      <c r="AF1065" s="43"/>
      <c r="AG1065" s="44"/>
    </row>
    <row r="1066" spans="32:33" x14ac:dyDescent="0.25">
      <c r="AF1066" s="43"/>
      <c r="AG1066" s="44"/>
    </row>
    <row r="1067" spans="32:33" x14ac:dyDescent="0.25">
      <c r="AF1067" s="43"/>
      <c r="AG1067" s="44"/>
    </row>
    <row r="1068" spans="32:33" x14ac:dyDescent="0.25">
      <c r="AF1068" s="43"/>
      <c r="AG1068" s="44"/>
    </row>
    <row r="1069" spans="32:33" x14ac:dyDescent="0.25">
      <c r="AF1069" s="43"/>
      <c r="AG1069" s="44"/>
    </row>
    <row r="1070" spans="32:33" x14ac:dyDescent="0.25">
      <c r="AF1070" s="43"/>
      <c r="AG1070" s="44"/>
    </row>
    <row r="1071" spans="32:33" x14ac:dyDescent="0.25">
      <c r="AF1071" s="43"/>
      <c r="AG1071" s="44"/>
    </row>
    <row r="1072" spans="32:33" x14ac:dyDescent="0.25">
      <c r="AF1072" s="43"/>
      <c r="AG1072" s="44"/>
    </row>
    <row r="1073" spans="32:33" x14ac:dyDescent="0.25">
      <c r="AF1073" s="43"/>
      <c r="AG1073" s="44"/>
    </row>
    <row r="1074" spans="32:33" x14ac:dyDescent="0.25">
      <c r="AF1074" s="43"/>
      <c r="AG1074" s="44"/>
    </row>
    <row r="1075" spans="32:33" x14ac:dyDescent="0.25">
      <c r="AF1075" s="43"/>
      <c r="AG1075" s="44"/>
    </row>
    <row r="1076" spans="32:33" x14ac:dyDescent="0.25">
      <c r="AF1076" s="43"/>
      <c r="AG1076" s="44"/>
    </row>
    <row r="1077" spans="32:33" x14ac:dyDescent="0.25">
      <c r="AF1077" s="43"/>
      <c r="AG1077" s="44"/>
    </row>
    <row r="1078" spans="32:33" x14ac:dyDescent="0.25">
      <c r="AF1078" s="43"/>
      <c r="AG1078" s="44"/>
    </row>
    <row r="1079" spans="32:33" x14ac:dyDescent="0.25">
      <c r="AF1079" s="43"/>
      <c r="AG1079" s="44"/>
    </row>
    <row r="1080" spans="32:33" x14ac:dyDescent="0.25">
      <c r="AF1080" s="43"/>
      <c r="AG1080" s="44"/>
    </row>
    <row r="1081" spans="32:33" x14ac:dyDescent="0.25">
      <c r="AF1081" s="43"/>
      <c r="AG1081" s="44"/>
    </row>
    <row r="1082" spans="32:33" x14ac:dyDescent="0.25">
      <c r="AF1082" s="43"/>
      <c r="AG1082" s="44"/>
    </row>
    <row r="1083" spans="32:33" x14ac:dyDescent="0.25">
      <c r="AF1083" s="43"/>
      <c r="AG1083" s="44"/>
    </row>
    <row r="1084" spans="32:33" x14ac:dyDescent="0.25">
      <c r="AF1084" s="43"/>
      <c r="AG1084" s="44"/>
    </row>
    <row r="1085" spans="32:33" x14ac:dyDescent="0.25">
      <c r="AF1085" s="43"/>
      <c r="AG1085" s="44"/>
    </row>
    <row r="1086" spans="32:33" x14ac:dyDescent="0.25">
      <c r="AF1086" s="43"/>
      <c r="AG1086" s="44"/>
    </row>
    <row r="1087" spans="32:33" x14ac:dyDescent="0.25">
      <c r="AF1087" s="43"/>
      <c r="AG1087" s="44"/>
    </row>
    <row r="1088" spans="32:33" x14ac:dyDescent="0.25">
      <c r="AF1088" s="43"/>
      <c r="AG1088" s="44"/>
    </row>
    <row r="1089" spans="32:33" x14ac:dyDescent="0.25">
      <c r="AF1089" s="43"/>
      <c r="AG1089" s="44"/>
    </row>
    <row r="1090" spans="32:33" x14ac:dyDescent="0.25">
      <c r="AF1090" s="43"/>
      <c r="AG1090" s="44"/>
    </row>
    <row r="1091" spans="32:33" x14ac:dyDescent="0.25">
      <c r="AF1091" s="43"/>
      <c r="AG1091" s="44"/>
    </row>
    <row r="1092" spans="32:33" x14ac:dyDescent="0.25">
      <c r="AF1092" s="43"/>
      <c r="AG1092" s="44"/>
    </row>
    <row r="1093" spans="32:33" x14ac:dyDescent="0.25">
      <c r="AF1093" s="43"/>
      <c r="AG1093" s="44"/>
    </row>
    <row r="1094" spans="32:33" x14ac:dyDescent="0.25">
      <c r="AF1094" s="43"/>
      <c r="AG1094" s="44"/>
    </row>
    <row r="1095" spans="32:33" x14ac:dyDescent="0.25">
      <c r="AF1095" s="43"/>
      <c r="AG1095" s="44"/>
    </row>
    <row r="1096" spans="32:33" x14ac:dyDescent="0.25">
      <c r="AF1096" s="43"/>
      <c r="AG1096" s="44"/>
    </row>
    <row r="1097" spans="32:33" x14ac:dyDescent="0.25">
      <c r="AF1097" s="43"/>
      <c r="AG1097" s="44"/>
    </row>
    <row r="1098" spans="32:33" x14ac:dyDescent="0.25">
      <c r="AF1098" s="43"/>
      <c r="AG1098" s="44"/>
    </row>
    <row r="1099" spans="32:33" x14ac:dyDescent="0.25">
      <c r="AF1099" s="43"/>
      <c r="AG1099" s="44"/>
    </row>
    <row r="1100" spans="32:33" x14ac:dyDescent="0.25">
      <c r="AF1100" s="43"/>
      <c r="AG1100" s="44"/>
    </row>
    <row r="1101" spans="32:33" x14ac:dyDescent="0.25">
      <c r="AF1101" s="43"/>
      <c r="AG1101" s="44"/>
    </row>
    <row r="1102" spans="32:33" x14ac:dyDescent="0.25">
      <c r="AF1102" s="43"/>
      <c r="AG1102" s="44"/>
    </row>
    <row r="1103" spans="32:33" x14ac:dyDescent="0.25">
      <c r="AF1103" s="43"/>
      <c r="AG1103" s="44"/>
    </row>
    <row r="1104" spans="32:33" x14ac:dyDescent="0.25">
      <c r="AF1104" s="43"/>
      <c r="AG1104" s="44"/>
    </row>
    <row r="1105" spans="32:33" x14ac:dyDescent="0.25">
      <c r="AF1105" s="43"/>
      <c r="AG1105" s="44"/>
    </row>
    <row r="1106" spans="32:33" x14ac:dyDescent="0.25">
      <c r="AF1106" s="43"/>
      <c r="AG1106" s="44"/>
    </row>
    <row r="1107" spans="32:33" x14ac:dyDescent="0.25">
      <c r="AF1107" s="43"/>
      <c r="AG1107" s="44"/>
    </row>
    <row r="1108" spans="32:33" x14ac:dyDescent="0.25">
      <c r="AF1108" s="43"/>
      <c r="AG1108" s="44"/>
    </row>
    <row r="1109" spans="32:33" x14ac:dyDescent="0.25">
      <c r="AF1109" s="43"/>
      <c r="AG1109" s="44"/>
    </row>
    <row r="1110" spans="32:33" x14ac:dyDescent="0.25">
      <c r="AF1110" s="43"/>
      <c r="AG1110" s="44"/>
    </row>
    <row r="1111" spans="32:33" x14ac:dyDescent="0.25">
      <c r="AF1111" s="43"/>
      <c r="AG1111" s="44"/>
    </row>
    <row r="1112" spans="32:33" x14ac:dyDescent="0.25">
      <c r="AF1112" s="43"/>
      <c r="AG1112" s="44"/>
    </row>
    <row r="1113" spans="32:33" x14ac:dyDescent="0.25">
      <c r="AF1113" s="43"/>
      <c r="AG1113" s="44"/>
    </row>
    <row r="1114" spans="32:33" x14ac:dyDescent="0.25">
      <c r="AF1114" s="43"/>
      <c r="AG1114" s="44"/>
    </row>
    <row r="1115" spans="32:33" x14ac:dyDescent="0.25">
      <c r="AF1115" s="43"/>
      <c r="AG1115" s="44"/>
    </row>
    <row r="1116" spans="32:33" x14ac:dyDescent="0.25">
      <c r="AF1116" s="43"/>
      <c r="AG1116" s="44"/>
    </row>
    <row r="1117" spans="32:33" x14ac:dyDescent="0.25">
      <c r="AF1117" s="43"/>
      <c r="AG1117" s="44"/>
    </row>
    <row r="1118" spans="32:33" x14ac:dyDescent="0.25">
      <c r="AF1118" s="43"/>
      <c r="AG1118" s="44"/>
    </row>
    <row r="1119" spans="32:33" x14ac:dyDescent="0.25">
      <c r="AF1119" s="43"/>
      <c r="AG1119" s="44"/>
    </row>
    <row r="1120" spans="32:33" x14ac:dyDescent="0.25">
      <c r="AF1120" s="43"/>
      <c r="AG1120" s="44"/>
    </row>
    <row r="1121" spans="32:33" x14ac:dyDescent="0.25">
      <c r="AF1121" s="43"/>
      <c r="AG1121" s="44"/>
    </row>
    <row r="1122" spans="32:33" x14ac:dyDescent="0.25">
      <c r="AF1122" s="43"/>
      <c r="AG1122" s="44"/>
    </row>
    <row r="1123" spans="32:33" x14ac:dyDescent="0.25">
      <c r="AF1123" s="43"/>
      <c r="AG1123" s="44"/>
    </row>
    <row r="1124" spans="32:33" x14ac:dyDescent="0.25">
      <c r="AF1124" s="43"/>
      <c r="AG1124" s="44"/>
    </row>
    <row r="1125" spans="32:33" x14ac:dyDescent="0.25">
      <c r="AF1125" s="43"/>
      <c r="AG1125" s="44"/>
    </row>
    <row r="1126" spans="32:33" x14ac:dyDescent="0.25">
      <c r="AF1126" s="43"/>
      <c r="AG1126" s="44"/>
    </row>
    <row r="1127" spans="32:33" x14ac:dyDescent="0.25">
      <c r="AF1127" s="43"/>
      <c r="AG1127" s="44"/>
    </row>
    <row r="1128" spans="32:33" x14ac:dyDescent="0.25">
      <c r="AF1128" s="43"/>
      <c r="AG1128" s="44"/>
    </row>
    <row r="1129" spans="32:33" x14ac:dyDescent="0.25">
      <c r="AF1129" s="43"/>
      <c r="AG1129" s="44"/>
    </row>
    <row r="1130" spans="32:33" x14ac:dyDescent="0.25">
      <c r="AF1130" s="43"/>
      <c r="AG1130" s="44"/>
    </row>
    <row r="1131" spans="32:33" x14ac:dyDescent="0.25">
      <c r="AF1131" s="43"/>
      <c r="AG1131" s="44"/>
    </row>
    <row r="1132" spans="32:33" x14ac:dyDescent="0.25">
      <c r="AF1132" s="43"/>
      <c r="AG1132" s="44"/>
    </row>
    <row r="1133" spans="32:33" x14ac:dyDescent="0.25">
      <c r="AF1133" s="43"/>
      <c r="AG1133" s="44"/>
    </row>
    <row r="1134" spans="32:33" x14ac:dyDescent="0.25">
      <c r="AF1134" s="43"/>
      <c r="AG1134" s="44"/>
    </row>
    <row r="1135" spans="32:33" x14ac:dyDescent="0.25">
      <c r="AF1135" s="43"/>
      <c r="AG1135" s="44"/>
    </row>
    <row r="1136" spans="32:33" x14ac:dyDescent="0.25">
      <c r="AF1136" s="43"/>
      <c r="AG1136" s="44"/>
    </row>
    <row r="1137" spans="32:33" x14ac:dyDescent="0.25">
      <c r="AF1137" s="43"/>
      <c r="AG1137" s="44"/>
    </row>
    <row r="1138" spans="32:33" x14ac:dyDescent="0.25">
      <c r="AF1138" s="43"/>
      <c r="AG1138" s="44"/>
    </row>
    <row r="1139" spans="32:33" x14ac:dyDescent="0.25">
      <c r="AF1139" s="43"/>
      <c r="AG1139" s="44"/>
    </row>
    <row r="1140" spans="32:33" x14ac:dyDescent="0.25">
      <c r="AF1140" s="43"/>
      <c r="AG1140" s="44"/>
    </row>
    <row r="1141" spans="32:33" x14ac:dyDescent="0.25">
      <c r="AF1141" s="43"/>
      <c r="AG1141" s="44"/>
    </row>
    <row r="1142" spans="32:33" x14ac:dyDescent="0.25">
      <c r="AF1142" s="43"/>
      <c r="AG1142" s="44"/>
    </row>
    <row r="1143" spans="32:33" x14ac:dyDescent="0.25">
      <c r="AF1143" s="43"/>
      <c r="AG1143" s="44"/>
    </row>
    <row r="1144" spans="32:33" x14ac:dyDescent="0.25">
      <c r="AF1144" s="43"/>
      <c r="AG1144" s="44"/>
    </row>
    <row r="1145" spans="32:33" x14ac:dyDescent="0.25">
      <c r="AF1145" s="43"/>
      <c r="AG1145" s="44"/>
    </row>
    <row r="1146" spans="32:33" x14ac:dyDescent="0.25">
      <c r="AF1146" s="43"/>
      <c r="AG1146" s="44"/>
    </row>
    <row r="1147" spans="32:33" x14ac:dyDescent="0.25">
      <c r="AF1147" s="43"/>
      <c r="AG1147" s="44"/>
    </row>
    <row r="1148" spans="32:33" x14ac:dyDescent="0.25">
      <c r="AF1148" s="43"/>
      <c r="AG1148" s="44"/>
    </row>
    <row r="1149" spans="32:33" x14ac:dyDescent="0.25">
      <c r="AF1149" s="43"/>
      <c r="AG1149" s="44"/>
    </row>
    <row r="1150" spans="32:33" x14ac:dyDescent="0.25">
      <c r="AF1150" s="43"/>
      <c r="AG1150" s="44"/>
    </row>
    <row r="1151" spans="32:33" x14ac:dyDescent="0.25">
      <c r="AF1151" s="43"/>
      <c r="AG1151" s="44"/>
    </row>
    <row r="1152" spans="32:33" x14ac:dyDescent="0.25">
      <c r="AF1152" s="43"/>
      <c r="AG1152" s="44"/>
    </row>
    <row r="1153" spans="32:33" x14ac:dyDescent="0.25">
      <c r="AF1153" s="43"/>
      <c r="AG1153" s="44"/>
    </row>
    <row r="1154" spans="32:33" x14ac:dyDescent="0.25">
      <c r="AF1154" s="43"/>
      <c r="AG1154" s="44"/>
    </row>
    <row r="1155" spans="32:33" x14ac:dyDescent="0.25">
      <c r="AF1155" s="43"/>
      <c r="AG1155" s="44"/>
    </row>
    <row r="1156" spans="32:33" x14ac:dyDescent="0.25">
      <c r="AF1156" s="43"/>
      <c r="AG1156" s="44"/>
    </row>
    <row r="1157" spans="32:33" x14ac:dyDescent="0.25">
      <c r="AF1157" s="43"/>
      <c r="AG1157" s="44"/>
    </row>
    <row r="1158" spans="32:33" x14ac:dyDescent="0.25">
      <c r="AF1158" s="43"/>
      <c r="AG1158" s="44"/>
    </row>
    <row r="1159" spans="32:33" x14ac:dyDescent="0.25">
      <c r="AF1159" s="43"/>
      <c r="AG1159" s="44"/>
    </row>
    <row r="1160" spans="32:33" x14ac:dyDescent="0.25">
      <c r="AF1160" s="43"/>
      <c r="AG1160" s="44"/>
    </row>
    <row r="1161" spans="32:33" x14ac:dyDescent="0.25">
      <c r="AF1161" s="43"/>
      <c r="AG1161" s="44"/>
    </row>
    <row r="1162" spans="32:33" x14ac:dyDescent="0.25">
      <c r="AF1162" s="43"/>
      <c r="AG1162" s="44"/>
    </row>
    <row r="1163" spans="32:33" x14ac:dyDescent="0.25">
      <c r="AF1163" s="43"/>
      <c r="AG1163" s="44"/>
    </row>
    <row r="1164" spans="32:33" x14ac:dyDescent="0.25">
      <c r="AF1164" s="43"/>
      <c r="AG1164" s="44"/>
    </row>
    <row r="1165" spans="32:33" x14ac:dyDescent="0.25">
      <c r="AF1165" s="43"/>
      <c r="AG1165" s="44"/>
    </row>
    <row r="1166" spans="32:33" x14ac:dyDescent="0.25">
      <c r="AF1166" s="43"/>
      <c r="AG1166" s="44"/>
    </row>
    <row r="1167" spans="32:33" x14ac:dyDescent="0.25">
      <c r="AF1167" s="43"/>
      <c r="AG1167" s="44"/>
    </row>
    <row r="1168" spans="32:33" x14ac:dyDescent="0.25">
      <c r="AF1168" s="43"/>
      <c r="AG1168" s="44"/>
    </row>
    <row r="1169" spans="32:33" x14ac:dyDescent="0.25">
      <c r="AF1169" s="43"/>
      <c r="AG1169" s="44"/>
    </row>
    <row r="1170" spans="32:33" x14ac:dyDescent="0.25">
      <c r="AF1170" s="43"/>
      <c r="AG1170" s="44"/>
    </row>
    <row r="1171" spans="32:33" x14ac:dyDescent="0.25">
      <c r="AF1171" s="43"/>
      <c r="AG1171" s="44"/>
    </row>
    <row r="1172" spans="32:33" x14ac:dyDescent="0.25">
      <c r="AF1172" s="43"/>
      <c r="AG1172" s="44"/>
    </row>
    <row r="1173" spans="32:33" x14ac:dyDescent="0.25">
      <c r="AF1173" s="43"/>
      <c r="AG1173" s="44"/>
    </row>
    <row r="1174" spans="32:33" x14ac:dyDescent="0.25">
      <c r="AF1174" s="43"/>
      <c r="AG1174" s="44"/>
    </row>
    <row r="1175" spans="32:33" x14ac:dyDescent="0.25">
      <c r="AF1175" s="43"/>
      <c r="AG1175" s="44"/>
    </row>
    <row r="1176" spans="32:33" x14ac:dyDescent="0.25">
      <c r="AF1176" s="43"/>
      <c r="AG1176" s="44"/>
    </row>
    <row r="1177" spans="32:33" x14ac:dyDescent="0.25">
      <c r="AF1177" s="43"/>
      <c r="AG1177" s="44"/>
    </row>
    <row r="1178" spans="32:33" x14ac:dyDescent="0.25">
      <c r="AF1178" s="43"/>
      <c r="AG1178" s="44"/>
    </row>
    <row r="1179" spans="32:33" x14ac:dyDescent="0.25">
      <c r="AF1179" s="43"/>
      <c r="AG1179" s="44"/>
    </row>
    <row r="1180" spans="32:33" x14ac:dyDescent="0.25">
      <c r="AF1180" s="43"/>
      <c r="AG1180" s="44"/>
    </row>
    <row r="1181" spans="32:33" x14ac:dyDescent="0.25">
      <c r="AF1181" s="43"/>
      <c r="AG1181" s="44"/>
    </row>
    <row r="1182" spans="32:33" x14ac:dyDescent="0.25">
      <c r="AF1182" s="43"/>
      <c r="AG1182" s="44"/>
    </row>
    <row r="1183" spans="32:33" x14ac:dyDescent="0.25">
      <c r="AF1183" s="43"/>
      <c r="AG1183" s="44"/>
    </row>
    <row r="1184" spans="32:33" x14ac:dyDescent="0.25">
      <c r="AF1184" s="43"/>
      <c r="AG1184" s="44"/>
    </row>
    <row r="1185" spans="32:33" x14ac:dyDescent="0.25">
      <c r="AF1185" s="43"/>
      <c r="AG1185" s="44"/>
    </row>
    <row r="1186" spans="32:33" x14ac:dyDescent="0.25">
      <c r="AF1186" s="43"/>
      <c r="AG1186" s="44"/>
    </row>
    <row r="1187" spans="32:33" x14ac:dyDescent="0.25">
      <c r="AF1187" s="43"/>
      <c r="AG1187" s="44"/>
    </row>
    <row r="1188" spans="32:33" x14ac:dyDescent="0.25">
      <c r="AF1188" s="43"/>
      <c r="AG1188" s="44"/>
    </row>
    <row r="1189" spans="32:33" x14ac:dyDescent="0.25">
      <c r="AF1189" s="43"/>
      <c r="AG1189" s="44"/>
    </row>
    <row r="1190" spans="32:33" x14ac:dyDescent="0.25">
      <c r="AF1190" s="43"/>
      <c r="AG1190" s="44"/>
    </row>
    <row r="1191" spans="32:33" x14ac:dyDescent="0.25">
      <c r="AF1191" s="43"/>
      <c r="AG1191" s="44"/>
    </row>
    <row r="1192" spans="32:33" x14ac:dyDescent="0.25">
      <c r="AF1192" s="43"/>
      <c r="AG1192" s="44"/>
    </row>
    <row r="1193" spans="32:33" x14ac:dyDescent="0.25">
      <c r="AF1193" s="43"/>
      <c r="AG1193" s="44"/>
    </row>
    <row r="1194" spans="32:33" x14ac:dyDescent="0.25">
      <c r="AF1194" s="43"/>
      <c r="AG1194" s="44"/>
    </row>
    <row r="1195" spans="32:33" x14ac:dyDescent="0.25">
      <c r="AF1195" s="43"/>
      <c r="AG1195" s="44"/>
    </row>
    <row r="1196" spans="32:33" x14ac:dyDescent="0.25">
      <c r="AF1196" s="43"/>
      <c r="AG1196" s="44"/>
    </row>
    <row r="1197" spans="32:33" x14ac:dyDescent="0.25">
      <c r="AF1197" s="43"/>
      <c r="AG1197" s="44"/>
    </row>
    <row r="1198" spans="32:33" x14ac:dyDescent="0.25">
      <c r="AF1198" s="43"/>
      <c r="AG1198" s="44"/>
    </row>
    <row r="1199" spans="32:33" x14ac:dyDescent="0.25">
      <c r="AF1199" s="43"/>
      <c r="AG1199" s="44"/>
    </row>
    <row r="1200" spans="32:33" x14ac:dyDescent="0.25">
      <c r="AF1200" s="43"/>
      <c r="AG1200" s="44"/>
    </row>
  </sheetData>
  <sheetProtection password="CAAF" sheet="1" objects="1" scenarios="1"/>
  <sortState ref="A417:K429">
    <sortCondition ref="A417:A429"/>
  </sortState>
  <conditionalFormatting sqref="C214:G225 C228:G234 C245:G257 C260:G414 C237:G239 C242:G242">
    <cfRule type="notContainsBlanks" dxfId="7" priority="39">
      <formula>LEN(TRIM(C214))&gt;0</formula>
    </cfRule>
    <cfRule type="expression" dxfId="6" priority="40">
      <formula>C214=""</formula>
    </cfRule>
  </conditionalFormatting>
  <conditionalFormatting sqref="C416:G428 E432:G444">
    <cfRule type="notContainsBlanks" dxfId="5" priority="5">
      <formula>LEN(TRIM(C416))&gt;0</formula>
    </cfRule>
    <cfRule type="expression" dxfId="4" priority="6">
      <formula>C416=""</formula>
    </cfRule>
  </conditionalFormatting>
  <conditionalFormatting sqref="C432:C444">
    <cfRule type="notContainsBlanks" dxfId="3" priority="3">
      <formula>LEN(TRIM(C432))&gt;0</formula>
    </cfRule>
    <cfRule type="expression" dxfId="2" priority="4">
      <formula>C432=""</formula>
    </cfRule>
  </conditionalFormatting>
  <conditionalFormatting sqref="D432:D444">
    <cfRule type="notContainsBlanks" dxfId="1" priority="1">
      <formula>LEN(TRIM(D432))&gt;0</formula>
    </cfRule>
    <cfRule type="expression" dxfId="0" priority="2">
      <formula>D432=""</formula>
    </cfRule>
  </conditionalFormatting>
  <dataValidations count="1">
    <dataValidation type="list" allowBlank="1" showInputMessage="1" showErrorMessage="1" prompt="SELEZIONA LA REGIONE DI INTERESSE" sqref="E211">
      <formula1>$BS$224:$BS$243</formula1>
    </dataValidation>
  </dataValidations>
  <pageMargins left="0.7" right="0.7" top="0.75" bottom="0.75" header="0.3" footer="0.3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2"/>
  <sheetViews>
    <sheetView showGridLines="0" zoomScale="85" zoomScaleNormal="85" zoomScaleSheetLayoutView="100" workbookViewId="0">
      <pane xSplit="1" ySplit="3" topLeftCell="B4" activePane="bottomRight" state="frozenSplit"/>
      <selection activeCell="B1" sqref="B1"/>
      <selection pane="topRight" activeCell="B1" sqref="B1"/>
      <selection pane="bottomLeft" activeCell="B1" sqref="B1"/>
      <selection pane="bottomRight" activeCell="A16" sqref="A16"/>
    </sheetView>
  </sheetViews>
  <sheetFormatPr defaultColWidth="8.5703125" defaultRowHeight="15" x14ac:dyDescent="0.25"/>
  <cols>
    <col min="1" max="1" width="65.5703125" style="3" customWidth="1"/>
    <col min="2" max="2" width="38.5703125" style="4" customWidth="1"/>
    <col min="3" max="3" width="60.42578125" style="3" customWidth="1"/>
    <col min="4" max="4" width="42.28515625" style="3" customWidth="1"/>
    <col min="5" max="16384" width="8.5703125" style="3"/>
  </cols>
  <sheetData>
    <row r="1" spans="1:4" x14ac:dyDescent="0.25">
      <c r="A1" s="9" t="str">
        <f ca="1">MID(CELL("FILENAME",B135),FIND("]",CELL("FILENAME",B135))+1,255)</f>
        <v>Note_Fonti_Calcolo</v>
      </c>
    </row>
    <row r="3" spans="1:4" x14ac:dyDescent="0.25">
      <c r="B3" s="10" t="s">
        <v>26</v>
      </c>
      <c r="C3" s="10" t="s">
        <v>35</v>
      </c>
      <c r="D3" s="10" t="s">
        <v>27</v>
      </c>
    </row>
    <row r="4" spans="1:4" ht="15.75" thickBot="1" x14ac:dyDescent="0.3">
      <c r="B4" s="6"/>
      <c r="D4" s="5"/>
    </row>
    <row r="5" spans="1:4" s="8" customFormat="1" ht="15.75" thickBot="1" x14ac:dyDescent="0.3">
      <c r="A5" s="16" t="s">
        <v>37</v>
      </c>
    </row>
    <row r="6" spans="1:4" s="8" customFormat="1" ht="22.5" x14ac:dyDescent="0.25">
      <c r="A6" s="17" t="s">
        <v>38</v>
      </c>
      <c r="B6" s="23" t="s">
        <v>172</v>
      </c>
      <c r="C6" s="24" t="s">
        <v>171</v>
      </c>
      <c r="D6" s="23"/>
    </row>
    <row r="7" spans="1:4" s="8" customFormat="1" ht="22.5" x14ac:dyDescent="0.25">
      <c r="A7" s="18" t="s">
        <v>40</v>
      </c>
      <c r="B7" s="23" t="s">
        <v>172</v>
      </c>
      <c r="C7" s="30" t="s">
        <v>173</v>
      </c>
      <c r="D7" s="30"/>
    </row>
    <row r="8" spans="1:4" s="7" customFormat="1" ht="22.5" x14ac:dyDescent="0.25">
      <c r="A8" s="18" t="s">
        <v>41</v>
      </c>
      <c r="B8" s="23" t="s">
        <v>172</v>
      </c>
      <c r="C8" s="30" t="s">
        <v>174</v>
      </c>
      <c r="D8" s="30"/>
    </row>
    <row r="9" spans="1:4" s="7" customFormat="1" ht="33.75" x14ac:dyDescent="0.25">
      <c r="A9" s="18" t="s">
        <v>210</v>
      </c>
      <c r="B9" s="24" t="s">
        <v>175</v>
      </c>
      <c r="C9" s="31"/>
      <c r="D9" s="30"/>
    </row>
    <row r="10" spans="1:4" s="7" customFormat="1" x14ac:dyDescent="0.25">
      <c r="A10" s="20"/>
      <c r="B10" s="20"/>
      <c r="C10" s="20"/>
      <c r="D10" s="20"/>
    </row>
    <row r="11" spans="1:4" s="7" customFormat="1" ht="22.5" x14ac:dyDescent="0.25">
      <c r="A11" s="15" t="s">
        <v>209</v>
      </c>
      <c r="B11" s="23" t="s">
        <v>176</v>
      </c>
      <c r="C11" s="25"/>
      <c r="D11" s="23"/>
    </row>
    <row r="12" spans="1:4" s="7" customFormat="1" ht="33.75" x14ac:dyDescent="0.25">
      <c r="A12" s="14" t="s">
        <v>211</v>
      </c>
      <c r="B12" s="24" t="s">
        <v>175</v>
      </c>
      <c r="C12" s="25"/>
      <c r="D12" s="23"/>
    </row>
    <row r="13" spans="1:4" s="7" customFormat="1" x14ac:dyDescent="0.25">
      <c r="A13" s="20"/>
      <c r="B13" s="20"/>
      <c r="C13" s="20"/>
      <c r="D13" s="20"/>
    </row>
    <row r="14" spans="1:4" ht="33.75" x14ac:dyDescent="0.25">
      <c r="A14" s="14" t="s">
        <v>45</v>
      </c>
      <c r="B14" s="23" t="s">
        <v>170</v>
      </c>
      <c r="C14" s="24" t="s">
        <v>177</v>
      </c>
      <c r="D14" s="23"/>
    </row>
    <row r="15" spans="1:4" s="7" customFormat="1" ht="22.5" x14ac:dyDescent="0.25">
      <c r="A15" s="14" t="s">
        <v>194</v>
      </c>
      <c r="B15" s="23" t="s">
        <v>172</v>
      </c>
      <c r="C15" s="24" t="s">
        <v>178</v>
      </c>
      <c r="D15" s="23"/>
    </row>
    <row r="16" spans="1:4" s="7" customFormat="1" ht="56.25" x14ac:dyDescent="0.25">
      <c r="A16" s="14" t="s">
        <v>218</v>
      </c>
      <c r="B16" s="23" t="s">
        <v>172</v>
      </c>
      <c r="C16" s="24" t="s">
        <v>179</v>
      </c>
      <c r="D16" s="23" t="s">
        <v>217</v>
      </c>
    </row>
    <row r="17" spans="1:4" ht="33.75" x14ac:dyDescent="0.25">
      <c r="A17" s="14" t="s">
        <v>195</v>
      </c>
      <c r="B17" s="24" t="s">
        <v>175</v>
      </c>
      <c r="C17" s="25"/>
      <c r="D17" s="23"/>
    </row>
    <row r="18" spans="1:4" ht="15.75" thickBot="1" x14ac:dyDescent="0.3">
      <c r="A18" s="12"/>
      <c r="B18" s="22"/>
      <c r="C18" s="12"/>
      <c r="D18" s="22"/>
    </row>
    <row r="19" spans="1:4" ht="15.75" thickBot="1" x14ac:dyDescent="0.3">
      <c r="A19" s="11" t="s">
        <v>49</v>
      </c>
      <c r="B19" s="22"/>
      <c r="C19" s="12"/>
      <c r="D19" s="22"/>
    </row>
    <row r="20" spans="1:4" x14ac:dyDescent="0.25">
      <c r="A20" s="18" t="s">
        <v>113</v>
      </c>
      <c r="B20" s="26" t="s">
        <v>180</v>
      </c>
      <c r="C20" s="177" t="s">
        <v>192</v>
      </c>
      <c r="D20" s="26"/>
    </row>
    <row r="21" spans="1:4" x14ac:dyDescent="0.25">
      <c r="A21" s="18" t="s">
        <v>104</v>
      </c>
      <c r="B21" s="26" t="s">
        <v>180</v>
      </c>
      <c r="C21" s="178"/>
      <c r="D21" s="26"/>
    </row>
    <row r="22" spans="1:4" x14ac:dyDescent="0.25">
      <c r="A22" s="18" t="s">
        <v>103</v>
      </c>
      <c r="B22" s="26" t="s">
        <v>180</v>
      </c>
      <c r="C22" s="178"/>
      <c r="D22" s="26"/>
    </row>
    <row r="23" spans="1:4" x14ac:dyDescent="0.25">
      <c r="A23" s="18" t="s">
        <v>102</v>
      </c>
      <c r="B23" s="26" t="s">
        <v>180</v>
      </c>
      <c r="C23" s="178"/>
      <c r="D23" s="26"/>
    </row>
    <row r="24" spans="1:4" x14ac:dyDescent="0.25">
      <c r="A24" s="18" t="s">
        <v>101</v>
      </c>
      <c r="B24" s="26" t="s">
        <v>180</v>
      </c>
      <c r="C24" s="178"/>
      <c r="D24" s="26"/>
    </row>
    <row r="25" spans="1:4" x14ac:dyDescent="0.25">
      <c r="A25" s="18" t="s">
        <v>100</v>
      </c>
      <c r="B25" s="26" t="s">
        <v>180</v>
      </c>
      <c r="C25" s="178"/>
      <c r="D25" s="26"/>
    </row>
    <row r="26" spans="1:4" x14ac:dyDescent="0.25">
      <c r="A26" s="18" t="s">
        <v>99</v>
      </c>
      <c r="B26" s="26" t="s">
        <v>180</v>
      </c>
      <c r="C26" s="179"/>
      <c r="D26" s="26"/>
    </row>
    <row r="27" spans="1:4" ht="15.75" thickBot="1" x14ac:dyDescent="0.3">
      <c r="A27" s="12"/>
      <c r="B27" s="27"/>
      <c r="C27" s="12"/>
      <c r="D27" s="22"/>
    </row>
    <row r="28" spans="1:4" ht="15.75" thickBot="1" x14ac:dyDescent="0.3">
      <c r="A28" s="11" t="s">
        <v>58</v>
      </c>
      <c r="B28" s="27"/>
      <c r="C28" s="12"/>
      <c r="D28" s="22"/>
    </row>
    <row r="29" spans="1:4" x14ac:dyDescent="0.25">
      <c r="A29" s="13" t="s">
        <v>212</v>
      </c>
      <c r="B29" s="28" t="s">
        <v>181</v>
      </c>
      <c r="C29" s="24" t="s">
        <v>191</v>
      </c>
      <c r="D29" s="15"/>
    </row>
    <row r="30" spans="1:4" x14ac:dyDescent="0.25">
      <c r="A30" s="13" t="s">
        <v>213</v>
      </c>
      <c r="B30" s="28" t="s">
        <v>181</v>
      </c>
      <c r="C30" s="24" t="s">
        <v>184</v>
      </c>
      <c r="D30" s="15"/>
    </row>
    <row r="31" spans="1:4" x14ac:dyDescent="0.25">
      <c r="A31" s="15" t="s">
        <v>214</v>
      </c>
      <c r="B31" s="28" t="s">
        <v>181</v>
      </c>
      <c r="C31" s="24" t="s">
        <v>185</v>
      </c>
      <c r="D31" s="15"/>
    </row>
    <row r="32" spans="1:4" ht="15.75" thickBot="1" x14ac:dyDescent="0.3">
      <c r="A32" s="12"/>
      <c r="B32" s="3"/>
    </row>
    <row r="33" spans="1:4" ht="15.75" thickBot="1" x14ac:dyDescent="0.3">
      <c r="A33" s="11" t="s">
        <v>61</v>
      </c>
      <c r="B33" s="29"/>
      <c r="C33" s="12"/>
      <c r="D33" s="22"/>
    </row>
    <row r="34" spans="1:4" ht="22.5" x14ac:dyDescent="0.25">
      <c r="A34" s="14" t="s">
        <v>215</v>
      </c>
      <c r="B34" s="28" t="s">
        <v>182</v>
      </c>
      <c r="C34" s="24" t="s">
        <v>185</v>
      </c>
      <c r="D34" s="23" t="s">
        <v>186</v>
      </c>
    </row>
    <row r="35" spans="1:4" ht="15.75" thickBot="1" x14ac:dyDescent="0.3">
      <c r="A35" s="12"/>
      <c r="B35" s="22"/>
      <c r="C35" s="12"/>
      <c r="D35" s="22"/>
    </row>
    <row r="36" spans="1:4" ht="15.75" thickBot="1" x14ac:dyDescent="0.3">
      <c r="A36" s="11" t="s">
        <v>164</v>
      </c>
      <c r="B36" s="22"/>
      <c r="C36" s="12"/>
      <c r="D36" s="22"/>
    </row>
    <row r="37" spans="1:4" ht="25.5" x14ac:dyDescent="0.25">
      <c r="A37" s="21" t="s">
        <v>169</v>
      </c>
      <c r="B37" s="180" t="s">
        <v>183</v>
      </c>
      <c r="C37" s="183" t="s">
        <v>189</v>
      </c>
      <c r="D37" s="180" t="s">
        <v>187</v>
      </c>
    </row>
    <row r="38" spans="1:4" ht="25.5" x14ac:dyDescent="0.25">
      <c r="A38" s="15" t="s">
        <v>121</v>
      </c>
      <c r="B38" s="181"/>
      <c r="C38" s="184"/>
      <c r="D38" s="181"/>
    </row>
    <row r="39" spans="1:4" ht="25.5" x14ac:dyDescent="0.25">
      <c r="A39" s="15" t="s">
        <v>66</v>
      </c>
      <c r="B39" s="181"/>
      <c r="C39" s="184"/>
      <c r="D39" s="181"/>
    </row>
    <row r="40" spans="1:4" ht="25.5" x14ac:dyDescent="0.25">
      <c r="A40" s="15" t="s">
        <v>67</v>
      </c>
      <c r="B40" s="181"/>
      <c r="C40" s="184"/>
      <c r="D40" s="181"/>
    </row>
    <row r="41" spans="1:4" x14ac:dyDescent="0.25">
      <c r="A41" s="15" t="s">
        <v>68</v>
      </c>
      <c r="B41" s="181"/>
      <c r="C41" s="184"/>
      <c r="D41" s="181"/>
    </row>
    <row r="42" spans="1:4" x14ac:dyDescent="0.25">
      <c r="A42" s="15" t="s">
        <v>69</v>
      </c>
      <c r="B42" s="181"/>
      <c r="C42" s="184"/>
      <c r="D42" s="181"/>
    </row>
    <row r="43" spans="1:4" x14ac:dyDescent="0.25">
      <c r="A43" s="15" t="s">
        <v>70</v>
      </c>
      <c r="B43" s="181"/>
      <c r="C43" s="184"/>
      <c r="D43" s="181"/>
    </row>
    <row r="44" spans="1:4" ht="25.5" x14ac:dyDescent="0.25">
      <c r="A44" s="15" t="s">
        <v>71</v>
      </c>
      <c r="B44" s="181"/>
      <c r="C44" s="184"/>
      <c r="D44" s="181"/>
    </row>
    <row r="45" spans="1:4" x14ac:dyDescent="0.25">
      <c r="A45" s="15" t="s">
        <v>72</v>
      </c>
      <c r="B45" s="181"/>
      <c r="C45" s="184"/>
      <c r="D45" s="181"/>
    </row>
    <row r="46" spans="1:4" x14ac:dyDescent="0.25">
      <c r="A46" s="15" t="s">
        <v>73</v>
      </c>
      <c r="B46" s="181"/>
      <c r="C46" s="184"/>
      <c r="D46" s="181"/>
    </row>
    <row r="47" spans="1:4" ht="25.5" x14ac:dyDescent="0.25">
      <c r="A47" s="15" t="s">
        <v>74</v>
      </c>
      <c r="B47" s="181"/>
      <c r="C47" s="184"/>
      <c r="D47" s="181"/>
    </row>
    <row r="48" spans="1:4" x14ac:dyDescent="0.25">
      <c r="A48" s="15" t="s">
        <v>75</v>
      </c>
      <c r="B48" s="181"/>
      <c r="C48" s="184"/>
      <c r="D48" s="181"/>
    </row>
    <row r="49" spans="1:4" x14ac:dyDescent="0.25">
      <c r="A49" s="15" t="s">
        <v>76</v>
      </c>
      <c r="B49" s="182"/>
      <c r="C49" s="185"/>
      <c r="D49" s="182"/>
    </row>
    <row r="50" spans="1:4" x14ac:dyDescent="0.25">
      <c r="A50" s="12"/>
      <c r="B50" s="3"/>
    </row>
    <row r="51" spans="1:4" ht="15.75" thickBot="1" x14ac:dyDescent="0.3">
      <c r="A51" s="2"/>
      <c r="B51" s="6"/>
      <c r="D51" s="5"/>
    </row>
    <row r="52" spans="1:4" x14ac:dyDescent="0.25">
      <c r="A52" s="19" t="s">
        <v>165</v>
      </c>
      <c r="B52" s="6"/>
      <c r="D52" s="5"/>
    </row>
    <row r="53" spans="1:4" ht="25.5" x14ac:dyDescent="0.25">
      <c r="A53" s="15" t="s">
        <v>168</v>
      </c>
      <c r="B53" s="180" t="s">
        <v>183</v>
      </c>
      <c r="C53" s="183" t="s">
        <v>190</v>
      </c>
      <c r="D53" s="180" t="s">
        <v>187</v>
      </c>
    </row>
    <row r="54" spans="1:4" ht="25.5" x14ac:dyDescent="0.25">
      <c r="A54" s="15" t="s">
        <v>136</v>
      </c>
      <c r="B54" s="181"/>
      <c r="C54" s="184"/>
      <c r="D54" s="181"/>
    </row>
    <row r="55" spans="1:4" ht="25.5" x14ac:dyDescent="0.25">
      <c r="A55" s="15" t="s">
        <v>137</v>
      </c>
      <c r="B55" s="181"/>
      <c r="C55" s="184"/>
      <c r="D55" s="181"/>
    </row>
    <row r="56" spans="1:4" ht="25.5" x14ac:dyDescent="0.25">
      <c r="A56" s="15" t="s">
        <v>138</v>
      </c>
      <c r="B56" s="181"/>
      <c r="C56" s="184"/>
      <c r="D56" s="181"/>
    </row>
    <row r="57" spans="1:4" ht="25.5" x14ac:dyDescent="0.25">
      <c r="A57" s="15" t="s">
        <v>139</v>
      </c>
      <c r="B57" s="181"/>
      <c r="C57" s="184"/>
      <c r="D57" s="181"/>
    </row>
    <row r="58" spans="1:4" ht="25.5" x14ac:dyDescent="0.25">
      <c r="A58" s="15" t="s">
        <v>140</v>
      </c>
      <c r="B58" s="181"/>
      <c r="C58" s="184"/>
      <c r="D58" s="181"/>
    </row>
    <row r="59" spans="1:4" ht="25.5" x14ac:dyDescent="0.25">
      <c r="A59" s="15" t="s">
        <v>141</v>
      </c>
      <c r="B59" s="181"/>
      <c r="C59" s="184"/>
      <c r="D59" s="181"/>
    </row>
    <row r="60" spans="1:4" ht="25.5" x14ac:dyDescent="0.25">
      <c r="A60" s="15" t="s">
        <v>142</v>
      </c>
      <c r="B60" s="181"/>
      <c r="C60" s="184"/>
      <c r="D60" s="181"/>
    </row>
    <row r="61" spans="1:4" ht="25.5" x14ac:dyDescent="0.25">
      <c r="A61" s="15" t="s">
        <v>143</v>
      </c>
      <c r="B61" s="181"/>
      <c r="C61" s="184"/>
      <c r="D61" s="181"/>
    </row>
    <row r="62" spans="1:4" ht="25.5" x14ac:dyDescent="0.25">
      <c r="A62" s="15" t="s">
        <v>144</v>
      </c>
      <c r="B62" s="181"/>
      <c r="C62" s="184"/>
      <c r="D62" s="181"/>
    </row>
    <row r="63" spans="1:4" ht="25.5" x14ac:dyDescent="0.25">
      <c r="A63" s="15" t="s">
        <v>145</v>
      </c>
      <c r="B63" s="181"/>
      <c r="C63" s="184"/>
      <c r="D63" s="181"/>
    </row>
    <row r="64" spans="1:4" ht="25.5" x14ac:dyDescent="0.25">
      <c r="A64" s="15" t="s">
        <v>146</v>
      </c>
      <c r="B64" s="181"/>
      <c r="C64" s="184"/>
      <c r="D64" s="181"/>
    </row>
    <row r="65" spans="1:4" ht="25.5" x14ac:dyDescent="0.25">
      <c r="A65" s="15" t="s">
        <v>147</v>
      </c>
      <c r="B65" s="182"/>
      <c r="C65" s="185"/>
      <c r="D65" s="182"/>
    </row>
    <row r="66" spans="1:4" x14ac:dyDescent="0.25">
      <c r="A66" s="1"/>
      <c r="B66" s="6"/>
      <c r="D66" s="5"/>
    </row>
    <row r="67" spans="1:4" ht="15.75" thickBot="1" x14ac:dyDescent="0.3">
      <c r="A67" s="1"/>
      <c r="B67" s="6"/>
      <c r="D67" s="5"/>
    </row>
    <row r="68" spans="1:4" x14ac:dyDescent="0.25">
      <c r="A68" s="19" t="s">
        <v>166</v>
      </c>
      <c r="B68" s="6"/>
      <c r="D68" s="5"/>
    </row>
    <row r="69" spans="1:4" ht="45" customHeight="1" x14ac:dyDescent="0.25">
      <c r="A69" s="15" t="s">
        <v>148</v>
      </c>
      <c r="B69" s="180" t="s">
        <v>183</v>
      </c>
      <c r="C69" s="183" t="s">
        <v>188</v>
      </c>
      <c r="D69" s="180" t="s">
        <v>187</v>
      </c>
    </row>
    <row r="70" spans="1:4" ht="45" customHeight="1" x14ac:dyDescent="0.25">
      <c r="A70" s="15" t="s">
        <v>149</v>
      </c>
      <c r="B70" s="181"/>
      <c r="C70" s="184"/>
      <c r="D70" s="181"/>
    </row>
    <row r="71" spans="1:4" ht="45" customHeight="1" x14ac:dyDescent="0.25">
      <c r="A71" s="15" t="s">
        <v>150</v>
      </c>
      <c r="B71" s="181"/>
      <c r="C71" s="184"/>
      <c r="D71" s="181"/>
    </row>
    <row r="72" spans="1:4" ht="45" customHeight="1" x14ac:dyDescent="0.25">
      <c r="A72" s="15" t="s">
        <v>151</v>
      </c>
      <c r="B72" s="181"/>
      <c r="C72" s="184"/>
      <c r="D72" s="181"/>
    </row>
    <row r="73" spans="1:4" ht="45" customHeight="1" x14ac:dyDescent="0.25">
      <c r="A73" s="15" t="s">
        <v>152</v>
      </c>
      <c r="B73" s="181"/>
      <c r="C73" s="184"/>
      <c r="D73" s="181"/>
    </row>
    <row r="74" spans="1:4" ht="45" customHeight="1" x14ac:dyDescent="0.25">
      <c r="A74" s="15" t="s">
        <v>153</v>
      </c>
      <c r="B74" s="181"/>
      <c r="C74" s="184"/>
      <c r="D74" s="181"/>
    </row>
    <row r="75" spans="1:4" ht="45" customHeight="1" x14ac:dyDescent="0.25">
      <c r="A75" s="15" t="s">
        <v>154</v>
      </c>
      <c r="B75" s="181"/>
      <c r="C75" s="184"/>
      <c r="D75" s="181"/>
    </row>
    <row r="76" spans="1:4" ht="45" customHeight="1" x14ac:dyDescent="0.25">
      <c r="A76" s="15" t="s">
        <v>155</v>
      </c>
      <c r="B76" s="181"/>
      <c r="C76" s="184"/>
      <c r="D76" s="181"/>
    </row>
    <row r="77" spans="1:4" ht="45" customHeight="1" x14ac:dyDescent="0.25">
      <c r="A77" s="15" t="s">
        <v>156</v>
      </c>
      <c r="B77" s="181"/>
      <c r="C77" s="184"/>
      <c r="D77" s="181"/>
    </row>
    <row r="78" spans="1:4" ht="45" customHeight="1" x14ac:dyDescent="0.25">
      <c r="A78" s="15" t="s">
        <v>157</v>
      </c>
      <c r="B78" s="181"/>
      <c r="C78" s="184"/>
      <c r="D78" s="181"/>
    </row>
    <row r="79" spans="1:4" ht="45" customHeight="1" x14ac:dyDescent="0.25">
      <c r="A79" s="15" t="s">
        <v>158</v>
      </c>
      <c r="B79" s="181"/>
      <c r="C79" s="184"/>
      <c r="D79" s="181"/>
    </row>
    <row r="80" spans="1:4" ht="45" customHeight="1" x14ac:dyDescent="0.25">
      <c r="A80" s="15" t="s">
        <v>159</v>
      </c>
      <c r="B80" s="181"/>
      <c r="C80" s="184"/>
      <c r="D80" s="181"/>
    </row>
    <row r="81" spans="1:4" ht="45" customHeight="1" x14ac:dyDescent="0.25">
      <c r="A81" s="15" t="s">
        <v>160</v>
      </c>
      <c r="B81" s="182"/>
      <c r="C81" s="185"/>
      <c r="D81" s="182"/>
    </row>
    <row r="82" spans="1:4" x14ac:dyDescent="0.25">
      <c r="B82" s="6"/>
      <c r="D82" s="5"/>
    </row>
    <row r="83" spans="1:4" x14ac:dyDescent="0.25">
      <c r="B83" s="6"/>
      <c r="D83" s="5"/>
    </row>
    <row r="84" spans="1:4" x14ac:dyDescent="0.25">
      <c r="B84" s="6"/>
      <c r="D84" s="5"/>
    </row>
    <row r="85" spans="1:4" x14ac:dyDescent="0.25">
      <c r="B85" s="6"/>
      <c r="D85" s="5"/>
    </row>
    <row r="86" spans="1:4" x14ac:dyDescent="0.25">
      <c r="B86" s="6"/>
      <c r="D86" s="5"/>
    </row>
    <row r="87" spans="1:4" x14ac:dyDescent="0.25">
      <c r="B87" s="6"/>
      <c r="D87" s="5"/>
    </row>
    <row r="88" spans="1:4" x14ac:dyDescent="0.25">
      <c r="B88" s="6"/>
      <c r="D88" s="5"/>
    </row>
    <row r="89" spans="1:4" x14ac:dyDescent="0.25">
      <c r="B89" s="6"/>
      <c r="D89" s="5"/>
    </row>
    <row r="90" spans="1:4" x14ac:dyDescent="0.25">
      <c r="B90" s="6"/>
      <c r="D90" s="5"/>
    </row>
    <row r="91" spans="1:4" x14ac:dyDescent="0.25">
      <c r="B91" s="6"/>
      <c r="D91" s="5"/>
    </row>
    <row r="92" spans="1:4" x14ac:dyDescent="0.25">
      <c r="B92" s="6"/>
      <c r="D92" s="5"/>
    </row>
    <row r="93" spans="1:4" x14ac:dyDescent="0.25">
      <c r="B93" s="6"/>
      <c r="D93" s="5"/>
    </row>
    <row r="94" spans="1:4" x14ac:dyDescent="0.25">
      <c r="B94" s="6"/>
      <c r="D94" s="5"/>
    </row>
    <row r="95" spans="1:4" x14ac:dyDescent="0.25">
      <c r="B95" s="6"/>
      <c r="D95" s="5"/>
    </row>
    <row r="96" spans="1:4" x14ac:dyDescent="0.25">
      <c r="B96" s="6"/>
      <c r="D96" s="5"/>
    </row>
    <row r="97" spans="2:4" x14ac:dyDescent="0.25">
      <c r="B97" s="6"/>
      <c r="D97" s="5"/>
    </row>
    <row r="98" spans="2:4" x14ac:dyDescent="0.25">
      <c r="B98" s="6"/>
      <c r="D98" s="5"/>
    </row>
    <row r="99" spans="2:4" x14ac:dyDescent="0.25">
      <c r="B99" s="6"/>
      <c r="D99" s="5"/>
    </row>
    <row r="100" spans="2:4" x14ac:dyDescent="0.25">
      <c r="B100" s="6"/>
      <c r="D100" s="5"/>
    </row>
    <row r="101" spans="2:4" x14ac:dyDescent="0.25">
      <c r="B101" s="6"/>
      <c r="D101" s="5"/>
    </row>
    <row r="102" spans="2:4" x14ac:dyDescent="0.25">
      <c r="B102" s="6"/>
      <c r="D102" s="5"/>
    </row>
    <row r="103" spans="2:4" x14ac:dyDescent="0.25">
      <c r="B103" s="6"/>
      <c r="D103" s="5"/>
    </row>
    <row r="104" spans="2:4" x14ac:dyDescent="0.25">
      <c r="B104" s="6"/>
      <c r="D104" s="5"/>
    </row>
    <row r="105" spans="2:4" x14ac:dyDescent="0.25">
      <c r="B105" s="6"/>
      <c r="D105" s="5"/>
    </row>
    <row r="106" spans="2:4" x14ac:dyDescent="0.25">
      <c r="B106" s="6"/>
      <c r="D106" s="5"/>
    </row>
    <row r="107" spans="2:4" x14ac:dyDescent="0.25">
      <c r="B107" s="6"/>
      <c r="D107" s="5"/>
    </row>
    <row r="108" spans="2:4" x14ac:dyDescent="0.25">
      <c r="B108" s="6"/>
      <c r="D108" s="5"/>
    </row>
    <row r="109" spans="2:4" x14ac:dyDescent="0.25">
      <c r="B109" s="6"/>
      <c r="D109" s="5"/>
    </row>
    <row r="110" spans="2:4" x14ac:dyDescent="0.25">
      <c r="B110" s="6"/>
      <c r="D110" s="5"/>
    </row>
    <row r="111" spans="2:4" x14ac:dyDescent="0.25">
      <c r="B111" s="6"/>
      <c r="D111" s="5"/>
    </row>
    <row r="112" spans="2:4" x14ac:dyDescent="0.25">
      <c r="B112" s="6"/>
      <c r="D112" s="5"/>
    </row>
    <row r="113" spans="2:4" x14ac:dyDescent="0.25">
      <c r="B113" s="6"/>
      <c r="D113" s="5"/>
    </row>
    <row r="114" spans="2:4" x14ac:dyDescent="0.25">
      <c r="B114" s="6"/>
      <c r="D114" s="5"/>
    </row>
    <row r="115" spans="2:4" x14ac:dyDescent="0.25">
      <c r="B115" s="6"/>
      <c r="D115" s="5"/>
    </row>
    <row r="116" spans="2:4" x14ac:dyDescent="0.25">
      <c r="B116" s="6"/>
      <c r="D116" s="5"/>
    </row>
    <row r="117" spans="2:4" x14ac:dyDescent="0.25">
      <c r="B117" s="6"/>
      <c r="D117" s="5"/>
    </row>
    <row r="118" spans="2:4" x14ac:dyDescent="0.25">
      <c r="B118" s="6"/>
      <c r="D118" s="5"/>
    </row>
    <row r="119" spans="2:4" x14ac:dyDescent="0.25">
      <c r="B119" s="6"/>
      <c r="D119" s="5"/>
    </row>
    <row r="120" spans="2:4" x14ac:dyDescent="0.25">
      <c r="B120" s="6"/>
      <c r="D120" s="5"/>
    </row>
    <row r="121" spans="2:4" x14ac:dyDescent="0.25">
      <c r="B121" s="6"/>
      <c r="D121" s="5"/>
    </row>
    <row r="122" spans="2:4" x14ac:dyDescent="0.25">
      <c r="B122" s="6"/>
      <c r="D122" s="5"/>
    </row>
    <row r="123" spans="2:4" x14ac:dyDescent="0.25">
      <c r="B123" s="6"/>
      <c r="D123" s="5"/>
    </row>
    <row r="124" spans="2:4" x14ac:dyDescent="0.25">
      <c r="B124" s="6"/>
      <c r="D124" s="5"/>
    </row>
    <row r="125" spans="2:4" x14ac:dyDescent="0.25">
      <c r="B125" s="6"/>
      <c r="D125" s="5"/>
    </row>
    <row r="126" spans="2:4" x14ac:dyDescent="0.25">
      <c r="B126" s="6"/>
      <c r="D126" s="5"/>
    </row>
    <row r="127" spans="2:4" x14ac:dyDescent="0.25">
      <c r="B127" s="6"/>
      <c r="D127" s="5"/>
    </row>
    <row r="128" spans="2:4" x14ac:dyDescent="0.25">
      <c r="B128" s="6"/>
      <c r="D128" s="5"/>
    </row>
    <row r="129" spans="2:4" x14ac:dyDescent="0.25">
      <c r="B129" s="6"/>
      <c r="D129" s="5"/>
    </row>
    <row r="130" spans="2:4" x14ac:dyDescent="0.25">
      <c r="B130" s="6"/>
      <c r="D130" s="5"/>
    </row>
    <row r="131" spans="2:4" x14ac:dyDescent="0.25">
      <c r="B131" s="6"/>
      <c r="D131" s="5"/>
    </row>
    <row r="132" spans="2:4" x14ac:dyDescent="0.25">
      <c r="B132" s="6"/>
      <c r="D132" s="5"/>
    </row>
    <row r="133" spans="2:4" x14ac:dyDescent="0.25">
      <c r="B133" s="6"/>
      <c r="D133" s="5"/>
    </row>
    <row r="134" spans="2:4" x14ac:dyDescent="0.25">
      <c r="B134" s="6"/>
      <c r="D134" s="5"/>
    </row>
    <row r="135" spans="2:4" x14ac:dyDescent="0.25">
      <c r="B135" s="6"/>
      <c r="D135" s="5"/>
    </row>
    <row r="136" spans="2:4" x14ac:dyDescent="0.25">
      <c r="B136" s="6"/>
      <c r="D136" s="5"/>
    </row>
    <row r="137" spans="2:4" x14ac:dyDescent="0.25">
      <c r="B137" s="6"/>
      <c r="D137" s="5"/>
    </row>
    <row r="138" spans="2:4" x14ac:dyDescent="0.25">
      <c r="B138" s="6"/>
      <c r="D138" s="5"/>
    </row>
    <row r="139" spans="2:4" x14ac:dyDescent="0.25">
      <c r="B139" s="6"/>
      <c r="D139" s="5"/>
    </row>
    <row r="140" spans="2:4" x14ac:dyDescent="0.25">
      <c r="B140" s="6"/>
      <c r="D140" s="5"/>
    </row>
    <row r="141" spans="2:4" x14ac:dyDescent="0.25">
      <c r="B141" s="6"/>
      <c r="D141" s="5"/>
    </row>
    <row r="142" spans="2:4" x14ac:dyDescent="0.25">
      <c r="B142" s="6"/>
      <c r="D142" s="5"/>
    </row>
    <row r="143" spans="2:4" x14ac:dyDescent="0.25">
      <c r="B143" s="6"/>
      <c r="D143" s="5"/>
    </row>
    <row r="144" spans="2:4" x14ac:dyDescent="0.25">
      <c r="B144" s="6"/>
      <c r="D144" s="5"/>
    </row>
    <row r="145" spans="2:4" x14ac:dyDescent="0.25">
      <c r="B145" s="6"/>
      <c r="D145" s="5"/>
    </row>
    <row r="146" spans="2:4" x14ac:dyDescent="0.25">
      <c r="B146" s="6"/>
      <c r="D146" s="5"/>
    </row>
    <row r="147" spans="2:4" x14ac:dyDescent="0.25">
      <c r="B147" s="6"/>
      <c r="D147" s="5"/>
    </row>
    <row r="148" spans="2:4" x14ac:dyDescent="0.25">
      <c r="B148" s="6"/>
      <c r="D148" s="5"/>
    </row>
    <row r="149" spans="2:4" x14ac:dyDescent="0.25">
      <c r="B149" s="6"/>
      <c r="D149" s="5"/>
    </row>
    <row r="150" spans="2:4" x14ac:dyDescent="0.25">
      <c r="B150" s="6"/>
      <c r="D150" s="5"/>
    </row>
    <row r="151" spans="2:4" x14ac:dyDescent="0.25">
      <c r="B151" s="6"/>
      <c r="D151" s="5"/>
    </row>
    <row r="152" spans="2:4" x14ac:dyDescent="0.25">
      <c r="B152" s="6"/>
      <c r="D152" s="5"/>
    </row>
    <row r="153" spans="2:4" x14ac:dyDescent="0.25">
      <c r="B153" s="6"/>
      <c r="D153" s="5"/>
    </row>
    <row r="154" spans="2:4" x14ac:dyDescent="0.25">
      <c r="B154" s="6"/>
      <c r="D154" s="5"/>
    </row>
    <row r="155" spans="2:4" x14ac:dyDescent="0.25">
      <c r="B155" s="6"/>
      <c r="D155" s="5"/>
    </row>
    <row r="156" spans="2:4" x14ac:dyDescent="0.25">
      <c r="B156" s="6"/>
      <c r="D156" s="5"/>
    </row>
    <row r="157" spans="2:4" x14ac:dyDescent="0.25">
      <c r="B157" s="6"/>
      <c r="D157" s="5"/>
    </row>
    <row r="158" spans="2:4" x14ac:dyDescent="0.25">
      <c r="B158" s="6"/>
      <c r="D158" s="5"/>
    </row>
    <row r="159" spans="2:4" x14ac:dyDescent="0.25">
      <c r="B159" s="6"/>
      <c r="D159" s="5"/>
    </row>
    <row r="160" spans="2:4" x14ac:dyDescent="0.25">
      <c r="B160" s="6"/>
      <c r="D160" s="5"/>
    </row>
    <row r="161" spans="2:4" x14ac:dyDescent="0.25">
      <c r="B161" s="6"/>
      <c r="D161" s="5"/>
    </row>
    <row r="162" spans="2:4" x14ac:dyDescent="0.25">
      <c r="B162" s="6"/>
      <c r="D162" s="5"/>
    </row>
    <row r="163" spans="2:4" x14ac:dyDescent="0.25">
      <c r="B163" s="6"/>
      <c r="D163" s="5"/>
    </row>
    <row r="164" spans="2:4" x14ac:dyDescent="0.25">
      <c r="B164" s="6"/>
      <c r="D164" s="5"/>
    </row>
    <row r="165" spans="2:4" x14ac:dyDescent="0.25">
      <c r="B165" s="6"/>
      <c r="D165" s="5"/>
    </row>
    <row r="166" spans="2:4" x14ac:dyDescent="0.25">
      <c r="B166" s="6"/>
      <c r="D166" s="5"/>
    </row>
    <row r="167" spans="2:4" x14ac:dyDescent="0.25">
      <c r="B167" s="6"/>
      <c r="D167" s="5"/>
    </row>
    <row r="168" spans="2:4" x14ac:dyDescent="0.25">
      <c r="B168" s="6"/>
      <c r="D168" s="5"/>
    </row>
    <row r="169" spans="2:4" x14ac:dyDescent="0.25">
      <c r="B169" s="6"/>
      <c r="D169" s="5"/>
    </row>
    <row r="170" spans="2:4" x14ac:dyDescent="0.25">
      <c r="B170" s="6"/>
      <c r="D170" s="5"/>
    </row>
    <row r="171" spans="2:4" x14ac:dyDescent="0.25">
      <c r="B171" s="6"/>
      <c r="D171" s="5"/>
    </row>
    <row r="172" spans="2:4" x14ac:dyDescent="0.25">
      <c r="B172" s="6"/>
      <c r="D172" s="5"/>
    </row>
    <row r="173" spans="2:4" x14ac:dyDescent="0.25">
      <c r="B173" s="6"/>
      <c r="D173" s="5"/>
    </row>
    <row r="174" spans="2:4" x14ac:dyDescent="0.25">
      <c r="B174" s="6"/>
      <c r="D174" s="5"/>
    </row>
    <row r="175" spans="2:4" x14ac:dyDescent="0.25">
      <c r="B175" s="6"/>
      <c r="D175" s="5"/>
    </row>
    <row r="176" spans="2:4" x14ac:dyDescent="0.25">
      <c r="B176" s="6"/>
      <c r="D176" s="5"/>
    </row>
    <row r="177" spans="2:4" x14ac:dyDescent="0.25">
      <c r="B177" s="6"/>
      <c r="D177" s="5"/>
    </row>
    <row r="178" spans="2:4" x14ac:dyDescent="0.25">
      <c r="B178" s="6"/>
      <c r="D178" s="5"/>
    </row>
    <row r="179" spans="2:4" x14ac:dyDescent="0.25">
      <c r="B179" s="6"/>
      <c r="D179" s="5"/>
    </row>
    <row r="180" spans="2:4" x14ac:dyDescent="0.25">
      <c r="B180" s="6"/>
      <c r="D180" s="5"/>
    </row>
    <row r="181" spans="2:4" x14ac:dyDescent="0.25">
      <c r="B181" s="6"/>
      <c r="D181" s="5"/>
    </row>
    <row r="182" spans="2:4" x14ac:dyDescent="0.25">
      <c r="B182" s="6"/>
      <c r="D182" s="5"/>
    </row>
    <row r="183" spans="2:4" x14ac:dyDescent="0.25">
      <c r="B183" s="6"/>
      <c r="D183" s="5"/>
    </row>
    <row r="184" spans="2:4" x14ac:dyDescent="0.25">
      <c r="B184" s="6"/>
      <c r="D184" s="5"/>
    </row>
    <row r="185" spans="2:4" x14ac:dyDescent="0.25">
      <c r="B185" s="6"/>
      <c r="D185" s="5"/>
    </row>
    <row r="186" spans="2:4" x14ac:dyDescent="0.25">
      <c r="B186" s="6"/>
      <c r="D186" s="5"/>
    </row>
    <row r="187" spans="2:4" x14ac:dyDescent="0.25">
      <c r="B187" s="6"/>
      <c r="D187" s="5"/>
    </row>
    <row r="188" spans="2:4" x14ac:dyDescent="0.25">
      <c r="B188" s="6"/>
      <c r="D188" s="5"/>
    </row>
    <row r="189" spans="2:4" x14ac:dyDescent="0.25">
      <c r="B189" s="6"/>
      <c r="D189" s="5"/>
    </row>
    <row r="190" spans="2:4" x14ac:dyDescent="0.25">
      <c r="B190" s="6"/>
      <c r="D190" s="5"/>
    </row>
    <row r="191" spans="2:4" x14ac:dyDescent="0.25">
      <c r="B191" s="6"/>
      <c r="D191" s="5"/>
    </row>
    <row r="192" spans="2:4" x14ac:dyDescent="0.25">
      <c r="B192" s="6"/>
      <c r="D192" s="5"/>
    </row>
    <row r="193" spans="2:4" x14ac:dyDescent="0.25">
      <c r="B193" s="6"/>
      <c r="D193" s="5"/>
    </row>
    <row r="194" spans="2:4" x14ac:dyDescent="0.25">
      <c r="B194" s="6"/>
      <c r="D194" s="5"/>
    </row>
    <row r="195" spans="2:4" x14ac:dyDescent="0.25">
      <c r="B195" s="6"/>
      <c r="D195" s="5"/>
    </row>
    <row r="196" spans="2:4" x14ac:dyDescent="0.25">
      <c r="B196" s="6"/>
      <c r="D196" s="5"/>
    </row>
    <row r="197" spans="2:4" x14ac:dyDescent="0.25">
      <c r="B197" s="6"/>
      <c r="D197" s="5"/>
    </row>
    <row r="198" spans="2:4" x14ac:dyDescent="0.25">
      <c r="B198" s="6"/>
      <c r="D198" s="5"/>
    </row>
    <row r="199" spans="2:4" x14ac:dyDescent="0.25">
      <c r="B199" s="6"/>
      <c r="D199" s="5"/>
    </row>
    <row r="200" spans="2:4" x14ac:dyDescent="0.25">
      <c r="B200" s="6"/>
      <c r="D200" s="5"/>
    </row>
    <row r="201" spans="2:4" x14ac:dyDescent="0.25">
      <c r="B201" s="6"/>
      <c r="D201" s="5"/>
    </row>
    <row r="202" spans="2:4" x14ac:dyDescent="0.25">
      <c r="B202" s="6"/>
      <c r="D202" s="5"/>
    </row>
    <row r="203" spans="2:4" x14ac:dyDescent="0.25">
      <c r="B203" s="6"/>
      <c r="D203" s="5"/>
    </row>
    <row r="204" spans="2:4" x14ac:dyDescent="0.25">
      <c r="B204" s="6"/>
      <c r="D204" s="5"/>
    </row>
    <row r="205" spans="2:4" x14ac:dyDescent="0.25">
      <c r="B205" s="6"/>
      <c r="D205" s="5"/>
    </row>
    <row r="206" spans="2:4" x14ac:dyDescent="0.25">
      <c r="B206" s="6"/>
      <c r="D206" s="5"/>
    </row>
    <row r="207" spans="2:4" x14ac:dyDescent="0.25">
      <c r="B207" s="6"/>
      <c r="D207" s="5"/>
    </row>
    <row r="208" spans="2:4" x14ac:dyDescent="0.25">
      <c r="B208" s="6"/>
      <c r="D208" s="5"/>
    </row>
    <row r="209" spans="2:4" x14ac:dyDescent="0.25">
      <c r="B209" s="6"/>
      <c r="D209" s="5"/>
    </row>
    <row r="210" spans="2:4" x14ac:dyDescent="0.25">
      <c r="B210" s="6"/>
      <c r="D210" s="5"/>
    </row>
    <row r="211" spans="2:4" x14ac:dyDescent="0.25">
      <c r="B211" s="6"/>
      <c r="D211" s="5"/>
    </row>
    <row r="212" spans="2:4" x14ac:dyDescent="0.25">
      <c r="B212" s="6"/>
      <c r="D212" s="5"/>
    </row>
    <row r="213" spans="2:4" x14ac:dyDescent="0.25">
      <c r="B213" s="6"/>
      <c r="D213" s="5"/>
    </row>
    <row r="214" spans="2:4" x14ac:dyDescent="0.25">
      <c r="B214" s="6"/>
      <c r="D214" s="5"/>
    </row>
    <row r="215" spans="2:4" x14ac:dyDescent="0.25">
      <c r="B215" s="6"/>
      <c r="D215" s="5"/>
    </row>
    <row r="216" spans="2:4" x14ac:dyDescent="0.25">
      <c r="B216" s="6"/>
      <c r="D216" s="5"/>
    </row>
    <row r="217" spans="2:4" x14ac:dyDescent="0.25">
      <c r="B217" s="6"/>
      <c r="D217" s="5"/>
    </row>
    <row r="218" spans="2:4" x14ac:dyDescent="0.25">
      <c r="B218" s="6"/>
      <c r="D218" s="5"/>
    </row>
    <row r="219" spans="2:4" x14ac:dyDescent="0.25">
      <c r="B219" s="6"/>
      <c r="D219" s="5"/>
    </row>
    <row r="220" spans="2:4" x14ac:dyDescent="0.25">
      <c r="B220" s="6"/>
      <c r="D220" s="5"/>
    </row>
    <row r="221" spans="2:4" x14ac:dyDescent="0.25">
      <c r="B221" s="6"/>
      <c r="D221" s="5"/>
    </row>
    <row r="222" spans="2:4" x14ac:dyDescent="0.25">
      <c r="B222" s="6"/>
      <c r="D222" s="5"/>
    </row>
    <row r="223" spans="2:4" x14ac:dyDescent="0.25">
      <c r="B223" s="6"/>
      <c r="D223" s="5"/>
    </row>
    <row r="224" spans="2:4" x14ac:dyDescent="0.25">
      <c r="B224" s="6"/>
      <c r="D224" s="5"/>
    </row>
    <row r="225" spans="2:4" x14ac:dyDescent="0.25">
      <c r="B225" s="6"/>
      <c r="D225" s="5"/>
    </row>
    <row r="226" spans="2:4" x14ac:dyDescent="0.25">
      <c r="B226" s="6"/>
      <c r="D226" s="5"/>
    </row>
    <row r="227" spans="2:4" x14ac:dyDescent="0.25">
      <c r="B227" s="6"/>
      <c r="D227" s="5"/>
    </row>
    <row r="228" spans="2:4" x14ac:dyDescent="0.25">
      <c r="B228" s="6"/>
      <c r="D228" s="5"/>
    </row>
    <row r="229" spans="2:4" x14ac:dyDescent="0.25">
      <c r="B229" s="6"/>
      <c r="D229" s="5"/>
    </row>
    <row r="230" spans="2:4" x14ac:dyDescent="0.25">
      <c r="B230" s="6"/>
      <c r="D230" s="5"/>
    </row>
    <row r="231" spans="2:4" x14ac:dyDescent="0.25">
      <c r="B231" s="6"/>
      <c r="D231" s="5"/>
    </row>
    <row r="232" spans="2:4" x14ac:dyDescent="0.25">
      <c r="B232" s="6"/>
      <c r="D232" s="5"/>
    </row>
    <row r="233" spans="2:4" x14ac:dyDescent="0.25">
      <c r="B233" s="6"/>
      <c r="D233" s="5"/>
    </row>
    <row r="234" spans="2:4" x14ac:dyDescent="0.25">
      <c r="B234" s="6"/>
      <c r="D234" s="5"/>
    </row>
    <row r="235" spans="2:4" x14ac:dyDescent="0.25">
      <c r="B235" s="6"/>
      <c r="D235" s="5"/>
    </row>
    <row r="236" spans="2:4" x14ac:dyDescent="0.25">
      <c r="B236" s="6"/>
      <c r="D236" s="5"/>
    </row>
    <row r="237" spans="2:4" x14ac:dyDescent="0.25">
      <c r="B237" s="6"/>
      <c r="D237" s="5"/>
    </row>
    <row r="238" spans="2:4" x14ac:dyDescent="0.25">
      <c r="B238" s="6"/>
      <c r="D238" s="5"/>
    </row>
    <row r="239" spans="2:4" x14ac:dyDescent="0.25">
      <c r="B239" s="6"/>
      <c r="D239" s="5"/>
    </row>
    <row r="240" spans="2:4" x14ac:dyDescent="0.25">
      <c r="B240" s="6"/>
      <c r="D240" s="5"/>
    </row>
    <row r="241" spans="2:4" x14ac:dyDescent="0.25">
      <c r="B241" s="6"/>
      <c r="D241" s="5"/>
    </row>
    <row r="242" spans="2:4" x14ac:dyDescent="0.25">
      <c r="B242" s="6"/>
      <c r="D242" s="5"/>
    </row>
    <row r="243" spans="2:4" x14ac:dyDescent="0.25">
      <c r="B243" s="6"/>
      <c r="D243" s="5"/>
    </row>
    <row r="244" spans="2:4" x14ac:dyDescent="0.25">
      <c r="B244" s="6"/>
      <c r="D244" s="5"/>
    </row>
    <row r="245" spans="2:4" x14ac:dyDescent="0.25">
      <c r="B245" s="6"/>
      <c r="D245" s="5"/>
    </row>
    <row r="246" spans="2:4" x14ac:dyDescent="0.25">
      <c r="B246" s="6"/>
      <c r="D246" s="5"/>
    </row>
    <row r="247" spans="2:4" x14ac:dyDescent="0.25">
      <c r="B247" s="6"/>
      <c r="D247" s="5"/>
    </row>
    <row r="248" spans="2:4" x14ac:dyDescent="0.25">
      <c r="B248" s="6"/>
      <c r="D248" s="5"/>
    </row>
    <row r="249" spans="2:4" x14ac:dyDescent="0.25">
      <c r="B249" s="6"/>
      <c r="D249" s="5"/>
    </row>
    <row r="250" spans="2:4" x14ac:dyDescent="0.25">
      <c r="B250" s="6"/>
      <c r="D250" s="5"/>
    </row>
    <row r="251" spans="2:4" x14ac:dyDescent="0.25">
      <c r="B251" s="6"/>
      <c r="D251" s="5"/>
    </row>
    <row r="252" spans="2:4" x14ac:dyDescent="0.25">
      <c r="B252" s="6"/>
      <c r="D252" s="5"/>
    </row>
    <row r="253" spans="2:4" x14ac:dyDescent="0.25">
      <c r="B253" s="6"/>
      <c r="D253" s="5"/>
    </row>
    <row r="254" spans="2:4" x14ac:dyDescent="0.25">
      <c r="B254" s="6"/>
      <c r="D254" s="5"/>
    </row>
    <row r="255" spans="2:4" x14ac:dyDescent="0.25">
      <c r="B255" s="6"/>
      <c r="D255" s="5"/>
    </row>
    <row r="256" spans="2:4" x14ac:dyDescent="0.25">
      <c r="B256" s="6"/>
      <c r="D256" s="5"/>
    </row>
    <row r="257" spans="2:4" x14ac:dyDescent="0.25">
      <c r="B257" s="6"/>
      <c r="D257" s="5"/>
    </row>
    <row r="258" spans="2:4" x14ac:dyDescent="0.25">
      <c r="B258" s="6"/>
      <c r="D258" s="5"/>
    </row>
    <row r="259" spans="2:4" x14ac:dyDescent="0.25">
      <c r="B259" s="6"/>
      <c r="D259" s="5"/>
    </row>
    <row r="260" spans="2:4" x14ac:dyDescent="0.25">
      <c r="B260" s="6"/>
      <c r="D260" s="5"/>
    </row>
    <row r="261" spans="2:4" x14ac:dyDescent="0.25">
      <c r="B261" s="6"/>
      <c r="D261" s="5"/>
    </row>
    <row r="262" spans="2:4" x14ac:dyDescent="0.25">
      <c r="B262" s="6"/>
      <c r="D262" s="5"/>
    </row>
    <row r="263" spans="2:4" x14ac:dyDescent="0.25">
      <c r="B263" s="6"/>
      <c r="D263" s="5"/>
    </row>
    <row r="264" spans="2:4" x14ac:dyDescent="0.25">
      <c r="B264" s="6"/>
      <c r="D264" s="5"/>
    </row>
    <row r="265" spans="2:4" x14ac:dyDescent="0.25">
      <c r="B265" s="6"/>
      <c r="D265" s="5"/>
    </row>
    <row r="266" spans="2:4" x14ac:dyDescent="0.25">
      <c r="B266" s="6"/>
      <c r="D266" s="5"/>
    </row>
    <row r="267" spans="2:4" x14ac:dyDescent="0.25">
      <c r="B267" s="6"/>
      <c r="D267" s="5"/>
    </row>
    <row r="268" spans="2:4" x14ac:dyDescent="0.25">
      <c r="B268" s="6"/>
      <c r="D268" s="5"/>
    </row>
    <row r="269" spans="2:4" x14ac:dyDescent="0.25">
      <c r="B269" s="6"/>
      <c r="D269" s="5"/>
    </row>
    <row r="270" spans="2:4" x14ac:dyDescent="0.25">
      <c r="B270" s="6"/>
      <c r="D270" s="5"/>
    </row>
    <row r="271" spans="2:4" x14ac:dyDescent="0.25">
      <c r="B271" s="6"/>
      <c r="D271" s="5"/>
    </row>
    <row r="272" spans="2:4" x14ac:dyDescent="0.25">
      <c r="B272" s="6"/>
      <c r="D272" s="5"/>
    </row>
    <row r="273" spans="2:4" x14ac:dyDescent="0.25">
      <c r="B273" s="6"/>
      <c r="D273" s="5"/>
    </row>
    <row r="274" spans="2:4" x14ac:dyDescent="0.25">
      <c r="B274" s="6"/>
      <c r="D274" s="5"/>
    </row>
    <row r="275" spans="2:4" x14ac:dyDescent="0.25">
      <c r="B275" s="6"/>
      <c r="D275" s="5"/>
    </row>
    <row r="276" spans="2:4" x14ac:dyDescent="0.25">
      <c r="B276" s="6"/>
      <c r="D276" s="5"/>
    </row>
    <row r="277" spans="2:4" x14ac:dyDescent="0.25">
      <c r="B277" s="6"/>
      <c r="D277" s="5"/>
    </row>
    <row r="278" spans="2:4" x14ac:dyDescent="0.25">
      <c r="B278" s="6"/>
      <c r="D278" s="5"/>
    </row>
    <row r="279" spans="2:4" x14ac:dyDescent="0.25">
      <c r="B279" s="6"/>
      <c r="D279" s="5"/>
    </row>
    <row r="280" spans="2:4" x14ac:dyDescent="0.25">
      <c r="B280" s="6"/>
      <c r="D280" s="5"/>
    </row>
    <row r="281" spans="2:4" x14ac:dyDescent="0.25">
      <c r="B281" s="6"/>
      <c r="D281" s="5"/>
    </row>
    <row r="282" spans="2:4" x14ac:dyDescent="0.25">
      <c r="B282" s="6"/>
      <c r="D282" s="5"/>
    </row>
    <row r="283" spans="2:4" x14ac:dyDescent="0.25">
      <c r="B283" s="6"/>
      <c r="D283" s="5"/>
    </row>
    <row r="284" spans="2:4" x14ac:dyDescent="0.25">
      <c r="B284" s="6"/>
      <c r="D284" s="5"/>
    </row>
    <row r="285" spans="2:4" x14ac:dyDescent="0.25">
      <c r="B285" s="6"/>
      <c r="D285" s="5"/>
    </row>
    <row r="286" spans="2:4" x14ac:dyDescent="0.25">
      <c r="B286" s="6"/>
      <c r="D286" s="5"/>
    </row>
    <row r="287" spans="2:4" x14ac:dyDescent="0.25">
      <c r="B287" s="6"/>
      <c r="D287" s="5"/>
    </row>
    <row r="288" spans="2:4" x14ac:dyDescent="0.25">
      <c r="B288" s="6"/>
      <c r="D288" s="5"/>
    </row>
    <row r="289" spans="2:4" x14ac:dyDescent="0.25">
      <c r="B289" s="6"/>
      <c r="D289" s="5"/>
    </row>
    <row r="290" spans="2:4" x14ac:dyDescent="0.25">
      <c r="B290" s="6"/>
      <c r="D290" s="5"/>
    </row>
    <row r="291" spans="2:4" x14ac:dyDescent="0.25">
      <c r="B291" s="6"/>
      <c r="D291" s="5"/>
    </row>
    <row r="292" spans="2:4" x14ac:dyDescent="0.25">
      <c r="B292" s="6"/>
      <c r="D292" s="5"/>
    </row>
    <row r="293" spans="2:4" x14ac:dyDescent="0.25">
      <c r="B293" s="6"/>
      <c r="D293" s="5"/>
    </row>
    <row r="294" spans="2:4" x14ac:dyDescent="0.25">
      <c r="B294" s="6"/>
      <c r="D294" s="5"/>
    </row>
    <row r="295" spans="2:4" x14ac:dyDescent="0.25">
      <c r="B295" s="6"/>
      <c r="D295" s="5"/>
    </row>
    <row r="296" spans="2:4" x14ac:dyDescent="0.25">
      <c r="B296" s="6"/>
      <c r="D296" s="5"/>
    </row>
    <row r="297" spans="2:4" x14ac:dyDescent="0.25">
      <c r="B297" s="6"/>
      <c r="D297" s="5"/>
    </row>
    <row r="298" spans="2:4" x14ac:dyDescent="0.25">
      <c r="B298" s="6"/>
      <c r="D298" s="5"/>
    </row>
    <row r="299" spans="2:4" x14ac:dyDescent="0.25">
      <c r="B299" s="6"/>
      <c r="D299" s="5"/>
    </row>
    <row r="300" spans="2:4" x14ac:dyDescent="0.25">
      <c r="B300" s="6"/>
      <c r="D300" s="5"/>
    </row>
    <row r="301" spans="2:4" x14ac:dyDescent="0.25">
      <c r="B301" s="6"/>
      <c r="D301" s="5"/>
    </row>
    <row r="302" spans="2:4" x14ac:dyDescent="0.25">
      <c r="B302" s="6"/>
      <c r="D302" s="5"/>
    </row>
    <row r="303" spans="2:4" x14ac:dyDescent="0.25">
      <c r="B303" s="6"/>
      <c r="D303" s="5"/>
    </row>
    <row r="304" spans="2:4" x14ac:dyDescent="0.25">
      <c r="B304" s="6"/>
      <c r="D304" s="5"/>
    </row>
    <row r="305" spans="2:4" x14ac:dyDescent="0.25">
      <c r="B305" s="6"/>
      <c r="D305" s="5"/>
    </row>
    <row r="306" spans="2:4" x14ac:dyDescent="0.25">
      <c r="B306" s="6"/>
      <c r="D306" s="5"/>
    </row>
    <row r="307" spans="2:4" x14ac:dyDescent="0.25">
      <c r="B307" s="6"/>
      <c r="D307" s="5"/>
    </row>
    <row r="308" spans="2:4" x14ac:dyDescent="0.25">
      <c r="B308" s="6"/>
      <c r="D308" s="5"/>
    </row>
    <row r="309" spans="2:4" x14ac:dyDescent="0.25">
      <c r="B309" s="6"/>
      <c r="D309" s="5"/>
    </row>
    <row r="310" spans="2:4" x14ac:dyDescent="0.25">
      <c r="B310" s="6"/>
      <c r="D310" s="5"/>
    </row>
    <row r="311" spans="2:4" x14ac:dyDescent="0.25">
      <c r="B311" s="6"/>
      <c r="D311" s="5"/>
    </row>
    <row r="312" spans="2:4" x14ac:dyDescent="0.25">
      <c r="B312" s="6"/>
      <c r="D312" s="5"/>
    </row>
    <row r="313" spans="2:4" x14ac:dyDescent="0.25">
      <c r="B313" s="6"/>
      <c r="D313" s="5"/>
    </row>
    <row r="314" spans="2:4" x14ac:dyDescent="0.25">
      <c r="B314" s="6"/>
      <c r="D314" s="5"/>
    </row>
    <row r="315" spans="2:4" x14ac:dyDescent="0.25">
      <c r="B315" s="6"/>
      <c r="D315" s="5"/>
    </row>
    <row r="316" spans="2:4" x14ac:dyDescent="0.25">
      <c r="B316" s="6"/>
      <c r="D316" s="5"/>
    </row>
    <row r="317" spans="2:4" x14ac:dyDescent="0.25">
      <c r="B317" s="6"/>
      <c r="D317" s="5"/>
    </row>
    <row r="318" spans="2:4" x14ac:dyDescent="0.25">
      <c r="B318" s="6"/>
      <c r="D318" s="5"/>
    </row>
    <row r="319" spans="2:4" x14ac:dyDescent="0.25">
      <c r="B319" s="6"/>
      <c r="D319" s="5"/>
    </row>
    <row r="320" spans="2:4" x14ac:dyDescent="0.25">
      <c r="B320" s="6"/>
      <c r="D320" s="5"/>
    </row>
    <row r="321" spans="2:4" x14ac:dyDescent="0.25">
      <c r="B321" s="6"/>
      <c r="D321" s="5"/>
    </row>
    <row r="322" spans="2:4" x14ac:dyDescent="0.25">
      <c r="B322" s="6"/>
      <c r="D322" s="5"/>
    </row>
    <row r="323" spans="2:4" x14ac:dyDescent="0.25">
      <c r="B323" s="6"/>
      <c r="D323" s="5"/>
    </row>
    <row r="324" spans="2:4" x14ac:dyDescent="0.25">
      <c r="B324" s="6"/>
      <c r="D324" s="5"/>
    </row>
    <row r="325" spans="2:4" x14ac:dyDescent="0.25">
      <c r="B325" s="6"/>
      <c r="D325" s="5"/>
    </row>
    <row r="326" spans="2:4" x14ac:dyDescent="0.25">
      <c r="B326" s="6"/>
      <c r="D326" s="5"/>
    </row>
    <row r="327" spans="2:4" x14ac:dyDescent="0.25">
      <c r="B327" s="6"/>
      <c r="D327" s="5"/>
    </row>
    <row r="328" spans="2:4" x14ac:dyDescent="0.25">
      <c r="B328" s="6"/>
      <c r="D328" s="5"/>
    </row>
    <row r="329" spans="2:4" x14ac:dyDescent="0.25">
      <c r="B329" s="6"/>
      <c r="D329" s="5"/>
    </row>
    <row r="330" spans="2:4" x14ac:dyDescent="0.25">
      <c r="B330" s="6"/>
      <c r="D330" s="5"/>
    </row>
    <row r="331" spans="2:4" x14ac:dyDescent="0.25">
      <c r="B331" s="6"/>
      <c r="D331" s="5"/>
    </row>
    <row r="332" spans="2:4" x14ac:dyDescent="0.25">
      <c r="B332" s="6"/>
      <c r="D332" s="5"/>
    </row>
    <row r="333" spans="2:4" x14ac:dyDescent="0.25">
      <c r="B333" s="6"/>
      <c r="D333" s="5"/>
    </row>
    <row r="334" spans="2:4" x14ac:dyDescent="0.25">
      <c r="B334" s="6"/>
      <c r="D334" s="5"/>
    </row>
    <row r="335" spans="2:4" x14ac:dyDescent="0.25">
      <c r="B335" s="6"/>
      <c r="D335" s="5"/>
    </row>
    <row r="336" spans="2:4" x14ac:dyDescent="0.25">
      <c r="B336" s="6"/>
      <c r="D336" s="5"/>
    </row>
    <row r="337" spans="2:4" x14ac:dyDescent="0.25">
      <c r="B337" s="6"/>
      <c r="D337" s="5"/>
    </row>
    <row r="338" spans="2:4" x14ac:dyDescent="0.25">
      <c r="B338" s="6"/>
      <c r="D338" s="5"/>
    </row>
    <row r="339" spans="2:4" x14ac:dyDescent="0.25">
      <c r="B339" s="6"/>
      <c r="D339" s="5"/>
    </row>
    <row r="340" spans="2:4" x14ac:dyDescent="0.25">
      <c r="B340" s="6"/>
      <c r="D340" s="5"/>
    </row>
    <row r="341" spans="2:4" x14ac:dyDescent="0.25">
      <c r="B341" s="6"/>
      <c r="D341" s="5"/>
    </row>
    <row r="342" spans="2:4" x14ac:dyDescent="0.25">
      <c r="B342" s="6"/>
      <c r="D342" s="5"/>
    </row>
    <row r="343" spans="2:4" x14ac:dyDescent="0.25">
      <c r="B343" s="6"/>
      <c r="D343" s="5"/>
    </row>
    <row r="344" spans="2:4" x14ac:dyDescent="0.25">
      <c r="B344" s="6"/>
      <c r="D344" s="5"/>
    </row>
    <row r="345" spans="2:4" x14ac:dyDescent="0.25">
      <c r="B345" s="6"/>
      <c r="D345" s="5"/>
    </row>
    <row r="346" spans="2:4" x14ac:dyDescent="0.25">
      <c r="B346" s="6"/>
      <c r="D346" s="5"/>
    </row>
    <row r="347" spans="2:4" x14ac:dyDescent="0.25">
      <c r="B347" s="6"/>
      <c r="D347" s="5"/>
    </row>
    <row r="348" spans="2:4" x14ac:dyDescent="0.25">
      <c r="B348" s="6"/>
      <c r="D348" s="5"/>
    </row>
    <row r="349" spans="2:4" x14ac:dyDescent="0.25">
      <c r="B349" s="6"/>
      <c r="D349" s="5"/>
    </row>
    <row r="350" spans="2:4" x14ac:dyDescent="0.25">
      <c r="B350" s="6"/>
      <c r="D350" s="5"/>
    </row>
    <row r="351" spans="2:4" x14ac:dyDescent="0.25">
      <c r="B351" s="6"/>
      <c r="D351" s="5"/>
    </row>
    <row r="352" spans="2:4" x14ac:dyDescent="0.25">
      <c r="B352" s="6"/>
      <c r="D352" s="5"/>
    </row>
    <row r="353" spans="2:4" x14ac:dyDescent="0.25">
      <c r="B353" s="6"/>
      <c r="D353" s="5"/>
    </row>
    <row r="354" spans="2:4" x14ac:dyDescent="0.25">
      <c r="B354" s="6"/>
      <c r="D354" s="5"/>
    </row>
    <row r="355" spans="2:4" x14ac:dyDescent="0.25">
      <c r="B355" s="6"/>
      <c r="D355" s="5"/>
    </row>
    <row r="356" spans="2:4" x14ac:dyDescent="0.25">
      <c r="B356" s="6"/>
      <c r="D356" s="5"/>
    </row>
    <row r="357" spans="2:4" x14ac:dyDescent="0.25">
      <c r="B357" s="6"/>
      <c r="D357" s="5"/>
    </row>
    <row r="358" spans="2:4" x14ac:dyDescent="0.25">
      <c r="B358" s="6"/>
      <c r="D358" s="5"/>
    </row>
    <row r="359" spans="2:4" x14ac:dyDescent="0.25">
      <c r="B359" s="6"/>
      <c r="D359" s="5"/>
    </row>
    <row r="360" spans="2:4" x14ac:dyDescent="0.25">
      <c r="B360" s="6"/>
      <c r="D360" s="5"/>
    </row>
    <row r="361" spans="2:4" x14ac:dyDescent="0.25">
      <c r="B361" s="6"/>
      <c r="D361" s="5"/>
    </row>
    <row r="362" spans="2:4" x14ac:dyDescent="0.25">
      <c r="B362" s="6"/>
      <c r="D362" s="5"/>
    </row>
    <row r="363" spans="2:4" x14ac:dyDescent="0.25">
      <c r="B363" s="6"/>
      <c r="D363" s="5"/>
    </row>
    <row r="364" spans="2:4" x14ac:dyDescent="0.25">
      <c r="B364" s="6"/>
      <c r="D364" s="5"/>
    </row>
    <row r="365" spans="2:4" x14ac:dyDescent="0.25">
      <c r="B365" s="6"/>
      <c r="D365" s="5"/>
    </row>
    <row r="366" spans="2:4" x14ac:dyDescent="0.25">
      <c r="B366" s="6"/>
      <c r="D366" s="5"/>
    </row>
    <row r="367" spans="2:4" x14ac:dyDescent="0.25">
      <c r="B367" s="6"/>
      <c r="D367" s="5"/>
    </row>
    <row r="368" spans="2:4" x14ac:dyDescent="0.25">
      <c r="B368" s="6"/>
      <c r="D368" s="5"/>
    </row>
    <row r="369" spans="2:4" x14ac:dyDescent="0.25">
      <c r="B369" s="6"/>
      <c r="D369" s="5"/>
    </row>
    <row r="370" spans="2:4" x14ac:dyDescent="0.25">
      <c r="B370" s="6"/>
      <c r="D370" s="5"/>
    </row>
    <row r="371" spans="2:4" x14ac:dyDescent="0.25">
      <c r="B371" s="6"/>
      <c r="D371" s="5"/>
    </row>
    <row r="372" spans="2:4" x14ac:dyDescent="0.25">
      <c r="B372" s="6"/>
      <c r="D372" s="5"/>
    </row>
    <row r="373" spans="2:4" x14ac:dyDescent="0.25">
      <c r="B373" s="6"/>
      <c r="D373" s="5"/>
    </row>
    <row r="374" spans="2:4" x14ac:dyDescent="0.25">
      <c r="B374" s="6"/>
      <c r="D374" s="5"/>
    </row>
    <row r="375" spans="2:4" x14ac:dyDescent="0.25">
      <c r="B375" s="6"/>
      <c r="D375" s="5"/>
    </row>
    <row r="376" spans="2:4" x14ac:dyDescent="0.25">
      <c r="B376" s="6"/>
      <c r="D376" s="5"/>
    </row>
    <row r="377" spans="2:4" x14ac:dyDescent="0.25">
      <c r="B377" s="6"/>
      <c r="D377" s="5"/>
    </row>
    <row r="378" spans="2:4" x14ac:dyDescent="0.25">
      <c r="B378" s="6"/>
      <c r="D378" s="5"/>
    </row>
    <row r="379" spans="2:4" x14ac:dyDescent="0.25">
      <c r="B379" s="6"/>
      <c r="D379" s="5"/>
    </row>
    <row r="380" spans="2:4" x14ac:dyDescent="0.25">
      <c r="B380" s="6"/>
      <c r="D380" s="5"/>
    </row>
    <row r="381" spans="2:4" x14ac:dyDescent="0.25">
      <c r="B381" s="6"/>
      <c r="D381" s="5"/>
    </row>
    <row r="382" spans="2:4" x14ac:dyDescent="0.25">
      <c r="B382" s="6"/>
      <c r="D382" s="5"/>
    </row>
    <row r="383" spans="2:4" x14ac:dyDescent="0.25">
      <c r="B383" s="6"/>
      <c r="D383" s="5"/>
    </row>
    <row r="384" spans="2:4" x14ac:dyDescent="0.25">
      <c r="B384" s="6"/>
      <c r="D384" s="5"/>
    </row>
    <row r="385" spans="2:4" x14ac:dyDescent="0.25">
      <c r="B385" s="6"/>
      <c r="D385" s="5"/>
    </row>
    <row r="386" spans="2:4" x14ac:dyDescent="0.25">
      <c r="B386" s="6"/>
      <c r="D386" s="5"/>
    </row>
    <row r="387" spans="2:4" x14ac:dyDescent="0.25">
      <c r="B387" s="6"/>
      <c r="D387" s="5"/>
    </row>
    <row r="388" spans="2:4" x14ac:dyDescent="0.25">
      <c r="B388" s="6"/>
      <c r="D388" s="5"/>
    </row>
    <row r="389" spans="2:4" x14ac:dyDescent="0.25">
      <c r="B389" s="6"/>
      <c r="D389" s="5"/>
    </row>
    <row r="390" spans="2:4" x14ac:dyDescent="0.25">
      <c r="B390" s="6"/>
      <c r="D390" s="5"/>
    </row>
    <row r="391" spans="2:4" x14ac:dyDescent="0.25">
      <c r="B391" s="6"/>
      <c r="D391" s="5"/>
    </row>
    <row r="392" spans="2:4" x14ac:dyDescent="0.25">
      <c r="B392" s="6"/>
      <c r="D392" s="5"/>
    </row>
    <row r="393" spans="2:4" x14ac:dyDescent="0.25">
      <c r="B393" s="6"/>
      <c r="D393" s="5"/>
    </row>
    <row r="394" spans="2:4" x14ac:dyDescent="0.25">
      <c r="B394" s="6"/>
      <c r="D394" s="5"/>
    </row>
    <row r="395" spans="2:4" x14ac:dyDescent="0.25">
      <c r="B395" s="6"/>
      <c r="D395" s="5"/>
    </row>
    <row r="396" spans="2:4" x14ac:dyDescent="0.25">
      <c r="B396" s="6"/>
      <c r="D396" s="5"/>
    </row>
    <row r="397" spans="2:4" x14ac:dyDescent="0.25">
      <c r="B397" s="6"/>
      <c r="D397" s="5"/>
    </row>
    <row r="398" spans="2:4" x14ac:dyDescent="0.25">
      <c r="B398" s="6"/>
      <c r="D398" s="5"/>
    </row>
    <row r="399" spans="2:4" x14ac:dyDescent="0.25">
      <c r="B399" s="6"/>
      <c r="D399" s="5"/>
    </row>
    <row r="400" spans="2:4" x14ac:dyDescent="0.25">
      <c r="B400" s="6"/>
      <c r="D400" s="5"/>
    </row>
    <row r="401" spans="2:4" x14ac:dyDescent="0.25">
      <c r="B401" s="6"/>
      <c r="D401" s="5"/>
    </row>
    <row r="402" spans="2:4" x14ac:dyDescent="0.25">
      <c r="B402" s="6"/>
      <c r="D402" s="5"/>
    </row>
    <row r="403" spans="2:4" x14ac:dyDescent="0.25">
      <c r="B403" s="6"/>
      <c r="D403" s="5"/>
    </row>
    <row r="404" spans="2:4" x14ac:dyDescent="0.25">
      <c r="B404" s="6"/>
      <c r="D404" s="5"/>
    </row>
    <row r="405" spans="2:4" x14ac:dyDescent="0.25">
      <c r="B405" s="6"/>
      <c r="D405" s="5"/>
    </row>
    <row r="406" spans="2:4" x14ac:dyDescent="0.25">
      <c r="B406" s="6"/>
      <c r="D406" s="5"/>
    </row>
    <row r="407" spans="2:4" x14ac:dyDescent="0.25">
      <c r="B407" s="6"/>
      <c r="D407" s="5"/>
    </row>
    <row r="408" spans="2:4" x14ac:dyDescent="0.25">
      <c r="B408" s="6"/>
      <c r="D408" s="5"/>
    </row>
    <row r="409" spans="2:4" x14ac:dyDescent="0.25">
      <c r="B409" s="6"/>
      <c r="D409" s="5"/>
    </row>
    <row r="410" spans="2:4" x14ac:dyDescent="0.25">
      <c r="B410" s="6"/>
      <c r="D410" s="5"/>
    </row>
    <row r="411" spans="2:4" x14ac:dyDescent="0.25">
      <c r="B411" s="6"/>
      <c r="D411" s="5"/>
    </row>
    <row r="412" spans="2:4" x14ac:dyDescent="0.25">
      <c r="B412" s="6"/>
      <c r="D412" s="5"/>
    </row>
    <row r="413" spans="2:4" x14ac:dyDescent="0.25">
      <c r="B413" s="6"/>
      <c r="D413" s="5"/>
    </row>
    <row r="414" spans="2:4" x14ac:dyDescent="0.25">
      <c r="B414" s="6"/>
      <c r="D414" s="5"/>
    </row>
    <row r="415" spans="2:4" x14ac:dyDescent="0.25">
      <c r="B415" s="6"/>
      <c r="D415" s="5"/>
    </row>
    <row r="416" spans="2:4" x14ac:dyDescent="0.25">
      <c r="B416" s="6"/>
      <c r="D416" s="5"/>
    </row>
    <row r="417" spans="2:4" x14ac:dyDescent="0.25">
      <c r="B417" s="6"/>
      <c r="D417" s="5"/>
    </row>
    <row r="418" spans="2:4" x14ac:dyDescent="0.25">
      <c r="B418" s="6"/>
      <c r="D418" s="5"/>
    </row>
    <row r="419" spans="2:4" x14ac:dyDescent="0.25">
      <c r="B419" s="6"/>
      <c r="D419" s="5"/>
    </row>
    <row r="420" spans="2:4" x14ac:dyDescent="0.25">
      <c r="B420" s="6"/>
      <c r="D420" s="5"/>
    </row>
    <row r="421" spans="2:4" x14ac:dyDescent="0.25">
      <c r="B421" s="6"/>
      <c r="D421" s="5"/>
    </row>
    <row r="422" spans="2:4" x14ac:dyDescent="0.25">
      <c r="B422" s="6"/>
      <c r="D422" s="5"/>
    </row>
    <row r="423" spans="2:4" x14ac:dyDescent="0.25">
      <c r="B423" s="6"/>
      <c r="D423" s="5"/>
    </row>
    <row r="424" spans="2:4" x14ac:dyDescent="0.25">
      <c r="B424" s="6"/>
      <c r="D424" s="5"/>
    </row>
    <row r="425" spans="2:4" x14ac:dyDescent="0.25">
      <c r="B425" s="6"/>
      <c r="D425" s="5"/>
    </row>
    <row r="426" spans="2:4" x14ac:dyDescent="0.25">
      <c r="B426" s="6"/>
      <c r="D426" s="5"/>
    </row>
    <row r="427" spans="2:4" x14ac:dyDescent="0.25">
      <c r="B427" s="6"/>
      <c r="D427" s="5"/>
    </row>
    <row r="428" spans="2:4" x14ac:dyDescent="0.25">
      <c r="B428" s="6"/>
      <c r="D428" s="5"/>
    </row>
    <row r="429" spans="2:4" x14ac:dyDescent="0.25">
      <c r="B429" s="6"/>
      <c r="D429" s="5"/>
    </row>
    <row r="430" spans="2:4" x14ac:dyDescent="0.25">
      <c r="B430" s="6"/>
      <c r="D430" s="5"/>
    </row>
    <row r="431" spans="2:4" x14ac:dyDescent="0.25">
      <c r="B431" s="6"/>
      <c r="D431" s="5"/>
    </row>
    <row r="432" spans="2:4" x14ac:dyDescent="0.25">
      <c r="B432" s="6"/>
      <c r="D432" s="5"/>
    </row>
    <row r="433" spans="2:4" x14ac:dyDescent="0.25">
      <c r="B433" s="6"/>
      <c r="D433" s="5"/>
    </row>
    <row r="434" spans="2:4" x14ac:dyDescent="0.25">
      <c r="B434" s="6"/>
      <c r="D434" s="5"/>
    </row>
    <row r="435" spans="2:4" x14ac:dyDescent="0.25">
      <c r="B435" s="6"/>
      <c r="D435" s="5"/>
    </row>
    <row r="436" spans="2:4" x14ac:dyDescent="0.25">
      <c r="B436" s="6"/>
      <c r="D436" s="5"/>
    </row>
    <row r="437" spans="2:4" x14ac:dyDescent="0.25">
      <c r="B437" s="6"/>
      <c r="D437" s="5"/>
    </row>
    <row r="438" spans="2:4" x14ac:dyDescent="0.25">
      <c r="B438" s="6"/>
      <c r="D438" s="5"/>
    </row>
    <row r="439" spans="2:4" x14ac:dyDescent="0.25">
      <c r="B439" s="6"/>
      <c r="D439" s="5"/>
    </row>
    <row r="440" spans="2:4" x14ac:dyDescent="0.25">
      <c r="B440" s="6"/>
      <c r="D440" s="5"/>
    </row>
    <row r="441" spans="2:4" x14ac:dyDescent="0.25">
      <c r="B441" s="6"/>
      <c r="D441" s="5"/>
    </row>
    <row r="442" spans="2:4" x14ac:dyDescent="0.25">
      <c r="B442" s="6"/>
      <c r="D442" s="5"/>
    </row>
    <row r="443" spans="2:4" x14ac:dyDescent="0.25">
      <c r="B443" s="6"/>
      <c r="D443" s="5"/>
    </row>
    <row r="444" spans="2:4" x14ac:dyDescent="0.25">
      <c r="B444" s="6"/>
      <c r="D444" s="5"/>
    </row>
    <row r="445" spans="2:4" x14ac:dyDescent="0.25">
      <c r="B445" s="6"/>
      <c r="D445" s="5"/>
    </row>
    <row r="446" spans="2:4" x14ac:dyDescent="0.25">
      <c r="B446" s="6"/>
      <c r="D446" s="5"/>
    </row>
    <row r="447" spans="2:4" x14ac:dyDescent="0.25">
      <c r="B447" s="6"/>
      <c r="D447" s="5"/>
    </row>
    <row r="448" spans="2:4" x14ac:dyDescent="0.25">
      <c r="B448" s="6"/>
      <c r="D448" s="5"/>
    </row>
    <row r="449" spans="2:4" x14ac:dyDescent="0.25">
      <c r="B449" s="6"/>
      <c r="D449" s="5"/>
    </row>
    <row r="450" spans="2:4" x14ac:dyDescent="0.25">
      <c r="B450" s="6"/>
      <c r="D450" s="5"/>
    </row>
    <row r="451" spans="2:4" x14ac:dyDescent="0.25">
      <c r="B451" s="6"/>
      <c r="D451" s="5"/>
    </row>
    <row r="452" spans="2:4" x14ac:dyDescent="0.25">
      <c r="B452" s="6"/>
      <c r="D452" s="5"/>
    </row>
    <row r="453" spans="2:4" x14ac:dyDescent="0.25">
      <c r="B453" s="6"/>
      <c r="D453" s="5"/>
    </row>
    <row r="454" spans="2:4" x14ac:dyDescent="0.25">
      <c r="B454" s="6"/>
      <c r="D454" s="5"/>
    </row>
    <row r="455" spans="2:4" x14ac:dyDescent="0.25">
      <c r="B455" s="6"/>
      <c r="D455" s="5"/>
    </row>
    <row r="456" spans="2:4" x14ac:dyDescent="0.25">
      <c r="B456" s="6"/>
      <c r="D456" s="5"/>
    </row>
    <row r="457" spans="2:4" x14ac:dyDescent="0.25">
      <c r="B457" s="6"/>
      <c r="D457" s="5"/>
    </row>
    <row r="458" spans="2:4" x14ac:dyDescent="0.25">
      <c r="B458" s="6"/>
      <c r="D458" s="5"/>
    </row>
    <row r="459" spans="2:4" x14ac:dyDescent="0.25">
      <c r="B459" s="6"/>
      <c r="D459" s="5"/>
    </row>
    <row r="460" spans="2:4" x14ac:dyDescent="0.25">
      <c r="B460" s="6"/>
      <c r="D460" s="5"/>
    </row>
    <row r="461" spans="2:4" x14ac:dyDescent="0.25">
      <c r="B461" s="6"/>
      <c r="D461" s="5"/>
    </row>
    <row r="462" spans="2:4" x14ac:dyDescent="0.25">
      <c r="B462" s="6"/>
      <c r="D462" s="5"/>
    </row>
    <row r="463" spans="2:4" x14ac:dyDescent="0.25">
      <c r="B463" s="6"/>
      <c r="D463" s="5"/>
    </row>
    <row r="464" spans="2:4" x14ac:dyDescent="0.25">
      <c r="B464" s="6"/>
      <c r="D464" s="5"/>
    </row>
    <row r="465" spans="2:4" x14ac:dyDescent="0.25">
      <c r="B465" s="6"/>
      <c r="D465" s="5"/>
    </row>
    <row r="466" spans="2:4" x14ac:dyDescent="0.25">
      <c r="B466" s="6"/>
      <c r="D466" s="5"/>
    </row>
    <row r="467" spans="2:4" x14ac:dyDescent="0.25">
      <c r="B467" s="6"/>
      <c r="D467" s="5"/>
    </row>
    <row r="468" spans="2:4" x14ac:dyDescent="0.25">
      <c r="B468" s="6"/>
      <c r="D468" s="5"/>
    </row>
    <row r="469" spans="2:4" x14ac:dyDescent="0.25">
      <c r="B469" s="6"/>
      <c r="D469" s="5"/>
    </row>
    <row r="470" spans="2:4" x14ac:dyDescent="0.25">
      <c r="B470" s="6"/>
      <c r="D470" s="5"/>
    </row>
    <row r="471" spans="2:4" x14ac:dyDescent="0.25">
      <c r="B471" s="6"/>
      <c r="D471" s="5"/>
    </row>
    <row r="472" spans="2:4" x14ac:dyDescent="0.25">
      <c r="B472" s="6"/>
      <c r="D472" s="5"/>
    </row>
    <row r="473" spans="2:4" x14ac:dyDescent="0.25">
      <c r="B473" s="6"/>
      <c r="D473" s="5"/>
    </row>
    <row r="474" spans="2:4" x14ac:dyDescent="0.25">
      <c r="B474" s="6"/>
      <c r="D474" s="5"/>
    </row>
    <row r="475" spans="2:4" x14ac:dyDescent="0.25">
      <c r="B475" s="6"/>
      <c r="D475" s="5"/>
    </row>
    <row r="476" spans="2:4" x14ac:dyDescent="0.25">
      <c r="B476" s="6"/>
      <c r="D476" s="5"/>
    </row>
    <row r="477" spans="2:4" x14ac:dyDescent="0.25">
      <c r="B477" s="6"/>
      <c r="D477" s="5"/>
    </row>
    <row r="478" spans="2:4" x14ac:dyDescent="0.25">
      <c r="B478" s="6"/>
      <c r="D478" s="5"/>
    </row>
    <row r="479" spans="2:4" x14ac:dyDescent="0.25">
      <c r="B479" s="6"/>
      <c r="D479" s="5"/>
    </row>
    <row r="480" spans="2:4" x14ac:dyDescent="0.25">
      <c r="B480" s="6"/>
      <c r="D480" s="5"/>
    </row>
    <row r="481" spans="2:4" x14ac:dyDescent="0.25">
      <c r="B481" s="6"/>
      <c r="D481" s="5"/>
    </row>
    <row r="482" spans="2:4" x14ac:dyDescent="0.25">
      <c r="B482" s="6"/>
      <c r="D482" s="5"/>
    </row>
    <row r="483" spans="2:4" x14ac:dyDescent="0.25">
      <c r="B483" s="6"/>
      <c r="D483" s="5"/>
    </row>
    <row r="484" spans="2:4" x14ac:dyDescent="0.25">
      <c r="B484" s="6"/>
      <c r="D484" s="5"/>
    </row>
    <row r="485" spans="2:4" x14ac:dyDescent="0.25">
      <c r="B485" s="6"/>
      <c r="D485" s="5"/>
    </row>
    <row r="486" spans="2:4" x14ac:dyDescent="0.25">
      <c r="B486" s="6"/>
      <c r="D486" s="5"/>
    </row>
    <row r="487" spans="2:4" x14ac:dyDescent="0.25">
      <c r="B487" s="6"/>
      <c r="D487" s="5"/>
    </row>
    <row r="488" spans="2:4" x14ac:dyDescent="0.25">
      <c r="B488" s="6"/>
      <c r="D488" s="5"/>
    </row>
    <row r="489" spans="2:4" x14ac:dyDescent="0.25">
      <c r="B489" s="6"/>
      <c r="D489" s="5"/>
    </row>
    <row r="490" spans="2:4" x14ac:dyDescent="0.25">
      <c r="B490" s="6"/>
      <c r="D490" s="5"/>
    </row>
    <row r="491" spans="2:4" x14ac:dyDescent="0.25">
      <c r="B491" s="6"/>
      <c r="D491" s="5"/>
    </row>
    <row r="492" spans="2:4" x14ac:dyDescent="0.25">
      <c r="B492" s="6"/>
      <c r="D492" s="5"/>
    </row>
    <row r="493" spans="2:4" x14ac:dyDescent="0.25">
      <c r="B493" s="6"/>
      <c r="D493" s="5"/>
    </row>
    <row r="494" spans="2:4" x14ac:dyDescent="0.25">
      <c r="B494" s="6"/>
      <c r="D494" s="5"/>
    </row>
    <row r="495" spans="2:4" x14ac:dyDescent="0.25">
      <c r="B495" s="6"/>
      <c r="D495" s="5"/>
    </row>
    <row r="496" spans="2:4" x14ac:dyDescent="0.25">
      <c r="B496" s="6"/>
      <c r="D496" s="5"/>
    </row>
    <row r="497" spans="2:4" x14ac:dyDescent="0.25">
      <c r="B497" s="6"/>
      <c r="D497" s="5"/>
    </row>
    <row r="498" spans="2:4" x14ac:dyDescent="0.25">
      <c r="B498" s="6"/>
      <c r="D498" s="5"/>
    </row>
    <row r="499" spans="2:4" x14ac:dyDescent="0.25">
      <c r="B499" s="6"/>
      <c r="D499" s="5"/>
    </row>
    <row r="500" spans="2:4" x14ac:dyDescent="0.25">
      <c r="B500" s="6"/>
      <c r="D500" s="5"/>
    </row>
    <row r="501" spans="2:4" x14ac:dyDescent="0.25">
      <c r="B501" s="6"/>
      <c r="D501" s="5"/>
    </row>
    <row r="502" spans="2:4" x14ac:dyDescent="0.25">
      <c r="B502" s="6"/>
      <c r="D502" s="5"/>
    </row>
    <row r="503" spans="2:4" x14ac:dyDescent="0.25">
      <c r="B503" s="6"/>
      <c r="D503" s="5"/>
    </row>
    <row r="504" spans="2:4" x14ac:dyDescent="0.25">
      <c r="B504" s="6"/>
      <c r="D504" s="5"/>
    </row>
    <row r="505" spans="2:4" x14ac:dyDescent="0.25">
      <c r="B505" s="6"/>
      <c r="D505" s="5"/>
    </row>
    <row r="506" spans="2:4" x14ac:dyDescent="0.25">
      <c r="B506" s="6"/>
      <c r="D506" s="5"/>
    </row>
    <row r="507" spans="2:4" x14ac:dyDescent="0.25">
      <c r="B507" s="6"/>
      <c r="D507" s="5"/>
    </row>
    <row r="508" spans="2:4" x14ac:dyDescent="0.25">
      <c r="B508" s="6"/>
      <c r="D508" s="5"/>
    </row>
    <row r="509" spans="2:4" x14ac:dyDescent="0.25">
      <c r="B509" s="6"/>
      <c r="D509" s="5"/>
    </row>
    <row r="510" spans="2:4" x14ac:dyDescent="0.25">
      <c r="B510" s="6"/>
      <c r="D510" s="5"/>
    </row>
    <row r="511" spans="2:4" x14ac:dyDescent="0.25">
      <c r="B511" s="6"/>
      <c r="D511" s="5"/>
    </row>
    <row r="512" spans="2:4" x14ac:dyDescent="0.25">
      <c r="B512" s="6"/>
      <c r="D512" s="5"/>
    </row>
    <row r="513" spans="2:4" x14ac:dyDescent="0.25">
      <c r="B513" s="6"/>
      <c r="D513" s="5"/>
    </row>
    <row r="514" spans="2:4" x14ac:dyDescent="0.25">
      <c r="B514" s="6"/>
      <c r="D514" s="5"/>
    </row>
    <row r="515" spans="2:4" x14ac:dyDescent="0.25">
      <c r="B515" s="6"/>
      <c r="D515" s="5"/>
    </row>
    <row r="516" spans="2:4" x14ac:dyDescent="0.25">
      <c r="B516" s="6"/>
      <c r="D516" s="5"/>
    </row>
    <row r="517" spans="2:4" x14ac:dyDescent="0.25">
      <c r="B517" s="6"/>
      <c r="D517" s="5"/>
    </row>
    <row r="518" spans="2:4" x14ac:dyDescent="0.25">
      <c r="B518" s="6"/>
      <c r="D518" s="5"/>
    </row>
    <row r="519" spans="2:4" x14ac:dyDescent="0.25">
      <c r="B519" s="6"/>
      <c r="D519" s="5"/>
    </row>
    <row r="520" spans="2:4" x14ac:dyDescent="0.25">
      <c r="B520" s="6"/>
      <c r="D520" s="5"/>
    </row>
    <row r="521" spans="2:4" x14ac:dyDescent="0.25">
      <c r="B521" s="6"/>
      <c r="D521" s="5"/>
    </row>
    <row r="522" spans="2:4" x14ac:dyDescent="0.25">
      <c r="B522" s="6"/>
      <c r="D522" s="5"/>
    </row>
    <row r="523" spans="2:4" x14ac:dyDescent="0.25">
      <c r="B523" s="6"/>
      <c r="D523" s="5"/>
    </row>
    <row r="524" spans="2:4" x14ac:dyDescent="0.25">
      <c r="B524" s="6"/>
      <c r="D524" s="5"/>
    </row>
    <row r="525" spans="2:4" x14ac:dyDescent="0.25">
      <c r="B525" s="6"/>
      <c r="D525" s="5"/>
    </row>
    <row r="526" spans="2:4" x14ac:dyDescent="0.25">
      <c r="B526" s="6"/>
      <c r="D526" s="5"/>
    </row>
    <row r="527" spans="2:4" x14ac:dyDescent="0.25">
      <c r="B527" s="6"/>
      <c r="D527" s="5"/>
    </row>
    <row r="528" spans="2:4" x14ac:dyDescent="0.25">
      <c r="B528" s="6"/>
      <c r="D528" s="5"/>
    </row>
    <row r="529" spans="2:4" x14ac:dyDescent="0.25">
      <c r="B529" s="6"/>
      <c r="D529" s="5"/>
    </row>
    <row r="530" spans="2:4" x14ac:dyDescent="0.25">
      <c r="B530" s="6"/>
      <c r="D530" s="5"/>
    </row>
    <row r="531" spans="2:4" x14ac:dyDescent="0.25">
      <c r="B531" s="6"/>
      <c r="D531" s="5"/>
    </row>
    <row r="532" spans="2:4" x14ac:dyDescent="0.25">
      <c r="B532" s="6"/>
      <c r="D532" s="5"/>
    </row>
    <row r="533" spans="2:4" x14ac:dyDescent="0.25">
      <c r="B533" s="6"/>
      <c r="D533" s="5"/>
    </row>
    <row r="534" spans="2:4" x14ac:dyDescent="0.25">
      <c r="B534" s="6"/>
      <c r="D534" s="5"/>
    </row>
    <row r="535" spans="2:4" x14ac:dyDescent="0.25">
      <c r="B535" s="6"/>
      <c r="D535" s="5"/>
    </row>
    <row r="536" spans="2:4" x14ac:dyDescent="0.25">
      <c r="B536" s="6"/>
      <c r="D536" s="5"/>
    </row>
    <row r="537" spans="2:4" x14ac:dyDescent="0.25">
      <c r="B537" s="6"/>
      <c r="D537" s="5"/>
    </row>
    <row r="538" spans="2:4" x14ac:dyDescent="0.25">
      <c r="B538" s="6"/>
      <c r="D538" s="5"/>
    </row>
    <row r="539" spans="2:4" x14ac:dyDescent="0.25">
      <c r="B539" s="6"/>
      <c r="D539" s="5"/>
    </row>
    <row r="540" spans="2:4" x14ac:dyDescent="0.25">
      <c r="B540" s="6"/>
      <c r="D540" s="5"/>
    </row>
    <row r="541" spans="2:4" x14ac:dyDescent="0.25">
      <c r="B541" s="6"/>
      <c r="D541" s="5"/>
    </row>
    <row r="542" spans="2:4" x14ac:dyDescent="0.25">
      <c r="B542" s="6"/>
      <c r="D542" s="5"/>
    </row>
    <row r="543" spans="2:4" x14ac:dyDescent="0.25">
      <c r="B543" s="6"/>
      <c r="D543" s="5"/>
    </row>
    <row r="544" spans="2:4" x14ac:dyDescent="0.25">
      <c r="B544" s="6"/>
      <c r="D544" s="5"/>
    </row>
    <row r="545" spans="2:4" x14ac:dyDescent="0.25">
      <c r="B545" s="6"/>
      <c r="D545" s="5"/>
    </row>
    <row r="546" spans="2:4" x14ac:dyDescent="0.25">
      <c r="B546" s="6"/>
      <c r="D546" s="5"/>
    </row>
    <row r="547" spans="2:4" x14ac:dyDescent="0.25">
      <c r="B547" s="6"/>
      <c r="D547" s="5"/>
    </row>
    <row r="548" spans="2:4" x14ac:dyDescent="0.25">
      <c r="B548" s="6"/>
      <c r="D548" s="5"/>
    </row>
    <row r="549" spans="2:4" x14ac:dyDescent="0.25">
      <c r="B549" s="6"/>
      <c r="D549" s="5"/>
    </row>
    <row r="550" spans="2:4" x14ac:dyDescent="0.25">
      <c r="B550" s="6"/>
      <c r="D550" s="5"/>
    </row>
    <row r="551" spans="2:4" x14ac:dyDescent="0.25">
      <c r="B551" s="6"/>
      <c r="D551" s="5"/>
    </row>
    <row r="552" spans="2:4" x14ac:dyDescent="0.25">
      <c r="B552" s="6"/>
      <c r="D552" s="5"/>
    </row>
    <row r="553" spans="2:4" x14ac:dyDescent="0.25">
      <c r="B553" s="6"/>
      <c r="D553" s="5"/>
    </row>
    <row r="554" spans="2:4" x14ac:dyDescent="0.25">
      <c r="B554" s="6"/>
      <c r="D554" s="5"/>
    </row>
    <row r="555" spans="2:4" x14ac:dyDescent="0.25">
      <c r="B555" s="6"/>
      <c r="D555" s="5"/>
    </row>
    <row r="556" spans="2:4" x14ac:dyDescent="0.25">
      <c r="B556" s="6"/>
      <c r="D556" s="5"/>
    </row>
    <row r="557" spans="2:4" x14ac:dyDescent="0.25">
      <c r="B557" s="6"/>
      <c r="D557" s="5"/>
    </row>
    <row r="558" spans="2:4" x14ac:dyDescent="0.25">
      <c r="B558" s="6"/>
      <c r="D558" s="5"/>
    </row>
    <row r="559" spans="2:4" x14ac:dyDescent="0.25">
      <c r="B559" s="6"/>
      <c r="D559" s="5"/>
    </row>
    <row r="560" spans="2:4" x14ac:dyDescent="0.25">
      <c r="B560" s="6"/>
      <c r="D560" s="5"/>
    </row>
    <row r="561" spans="2:4" x14ac:dyDescent="0.25">
      <c r="B561" s="6"/>
      <c r="D561" s="5"/>
    </row>
    <row r="562" spans="2:4" x14ac:dyDescent="0.25">
      <c r="B562" s="6"/>
      <c r="D562" s="5"/>
    </row>
    <row r="563" spans="2:4" x14ac:dyDescent="0.25">
      <c r="B563" s="6"/>
      <c r="D563" s="5"/>
    </row>
    <row r="564" spans="2:4" x14ac:dyDescent="0.25">
      <c r="B564" s="6"/>
      <c r="D564" s="5"/>
    </row>
    <row r="565" spans="2:4" x14ac:dyDescent="0.25">
      <c r="B565" s="6"/>
      <c r="D565" s="5"/>
    </row>
    <row r="566" spans="2:4" x14ac:dyDescent="0.25">
      <c r="B566" s="6"/>
      <c r="D566" s="5"/>
    </row>
    <row r="567" spans="2:4" x14ac:dyDescent="0.25">
      <c r="B567" s="6"/>
      <c r="D567" s="5"/>
    </row>
    <row r="568" spans="2:4" x14ac:dyDescent="0.25">
      <c r="B568" s="6"/>
      <c r="D568" s="5"/>
    </row>
    <row r="569" spans="2:4" x14ac:dyDescent="0.25">
      <c r="B569" s="6"/>
      <c r="D569" s="5"/>
    </row>
    <row r="570" spans="2:4" x14ac:dyDescent="0.25">
      <c r="B570" s="6"/>
      <c r="D570" s="5"/>
    </row>
    <row r="571" spans="2:4" x14ac:dyDescent="0.25">
      <c r="B571" s="6"/>
      <c r="D571" s="5"/>
    </row>
    <row r="572" spans="2:4" x14ac:dyDescent="0.25">
      <c r="B572" s="6"/>
      <c r="D572" s="5"/>
    </row>
    <row r="573" spans="2:4" x14ac:dyDescent="0.25">
      <c r="B573" s="6"/>
      <c r="D573" s="5"/>
    </row>
    <row r="574" spans="2:4" x14ac:dyDescent="0.25">
      <c r="B574" s="6"/>
      <c r="D574" s="5"/>
    </row>
    <row r="575" spans="2:4" x14ac:dyDescent="0.25">
      <c r="B575" s="6"/>
      <c r="D575" s="5"/>
    </row>
    <row r="576" spans="2:4" x14ac:dyDescent="0.25">
      <c r="B576" s="6"/>
      <c r="D576" s="5"/>
    </row>
    <row r="577" spans="2:4" x14ac:dyDescent="0.25">
      <c r="B577" s="6"/>
      <c r="D577" s="5"/>
    </row>
    <row r="578" spans="2:4" x14ac:dyDescent="0.25">
      <c r="B578" s="6"/>
      <c r="D578" s="5"/>
    </row>
    <row r="579" spans="2:4" x14ac:dyDescent="0.25">
      <c r="B579" s="6"/>
      <c r="D579" s="5"/>
    </row>
    <row r="580" spans="2:4" x14ac:dyDescent="0.25">
      <c r="B580" s="6"/>
      <c r="D580" s="5"/>
    </row>
    <row r="581" spans="2:4" x14ac:dyDescent="0.25">
      <c r="B581" s="6"/>
      <c r="D581" s="5"/>
    </row>
    <row r="582" spans="2:4" x14ac:dyDescent="0.25">
      <c r="B582" s="6"/>
      <c r="D582" s="5"/>
    </row>
    <row r="583" spans="2:4" x14ac:dyDescent="0.25">
      <c r="B583" s="6"/>
      <c r="D583" s="5"/>
    </row>
    <row r="584" spans="2:4" x14ac:dyDescent="0.25">
      <c r="B584" s="6"/>
      <c r="D584" s="5"/>
    </row>
    <row r="585" spans="2:4" x14ac:dyDescent="0.25">
      <c r="B585" s="6"/>
      <c r="D585" s="5"/>
    </row>
    <row r="586" spans="2:4" x14ac:dyDescent="0.25">
      <c r="B586" s="6"/>
      <c r="D586" s="5"/>
    </row>
    <row r="587" spans="2:4" x14ac:dyDescent="0.25">
      <c r="B587" s="6"/>
      <c r="D587" s="5"/>
    </row>
    <row r="588" spans="2:4" x14ac:dyDescent="0.25">
      <c r="B588" s="6"/>
      <c r="D588" s="5"/>
    </row>
    <row r="589" spans="2:4" x14ac:dyDescent="0.25">
      <c r="B589" s="6"/>
      <c r="D589" s="5"/>
    </row>
    <row r="590" spans="2:4" x14ac:dyDescent="0.25">
      <c r="B590" s="6"/>
      <c r="D590" s="5"/>
    </row>
    <row r="591" spans="2:4" x14ac:dyDescent="0.25">
      <c r="B591" s="6"/>
      <c r="D591" s="5"/>
    </row>
    <row r="592" spans="2:4" x14ac:dyDescent="0.25">
      <c r="B592" s="6"/>
      <c r="D592" s="5"/>
    </row>
    <row r="593" spans="2:4" x14ac:dyDescent="0.25">
      <c r="B593" s="6"/>
      <c r="D593" s="5"/>
    </row>
    <row r="594" spans="2:4" x14ac:dyDescent="0.25">
      <c r="B594" s="6"/>
      <c r="D594" s="5"/>
    </row>
    <row r="595" spans="2:4" x14ac:dyDescent="0.25">
      <c r="B595" s="6"/>
      <c r="D595" s="5"/>
    </row>
    <row r="596" spans="2:4" x14ac:dyDescent="0.25">
      <c r="B596" s="6"/>
      <c r="D596" s="5"/>
    </row>
    <row r="597" spans="2:4" x14ac:dyDescent="0.25">
      <c r="B597" s="6"/>
      <c r="D597" s="5"/>
    </row>
    <row r="598" spans="2:4" x14ac:dyDescent="0.25">
      <c r="B598" s="6"/>
      <c r="D598" s="5"/>
    </row>
    <row r="599" spans="2:4" x14ac:dyDescent="0.25">
      <c r="B599" s="6"/>
      <c r="D599" s="5"/>
    </row>
    <row r="600" spans="2:4" x14ac:dyDescent="0.25">
      <c r="B600" s="6"/>
      <c r="D600" s="5"/>
    </row>
    <row r="601" spans="2:4" x14ac:dyDescent="0.25">
      <c r="B601" s="6"/>
      <c r="D601" s="5"/>
    </row>
    <row r="602" spans="2:4" x14ac:dyDescent="0.25">
      <c r="B602" s="6"/>
      <c r="D602" s="5"/>
    </row>
    <row r="603" spans="2:4" x14ac:dyDescent="0.25">
      <c r="B603" s="6"/>
      <c r="D603" s="5"/>
    </row>
    <row r="604" spans="2:4" x14ac:dyDescent="0.25">
      <c r="B604" s="6"/>
      <c r="D604" s="5"/>
    </row>
    <row r="605" spans="2:4" x14ac:dyDescent="0.25">
      <c r="B605" s="6"/>
      <c r="D605" s="5"/>
    </row>
    <row r="606" spans="2:4" x14ac:dyDescent="0.25">
      <c r="B606" s="6"/>
      <c r="D606" s="5"/>
    </row>
    <row r="607" spans="2:4" x14ac:dyDescent="0.25">
      <c r="B607" s="6"/>
      <c r="D607" s="5"/>
    </row>
    <row r="608" spans="2:4" x14ac:dyDescent="0.25">
      <c r="B608" s="6"/>
      <c r="D608" s="5"/>
    </row>
    <row r="609" spans="2:4" x14ac:dyDescent="0.25">
      <c r="B609" s="6"/>
      <c r="D609" s="5"/>
    </row>
    <row r="610" spans="2:4" x14ac:dyDescent="0.25">
      <c r="B610" s="6"/>
      <c r="D610" s="5"/>
    </row>
    <row r="611" spans="2:4" x14ac:dyDescent="0.25">
      <c r="B611" s="6"/>
      <c r="D611" s="5"/>
    </row>
    <row r="612" spans="2:4" x14ac:dyDescent="0.25">
      <c r="B612" s="6"/>
      <c r="D612" s="5"/>
    </row>
    <row r="613" spans="2:4" x14ac:dyDescent="0.25">
      <c r="B613" s="6"/>
      <c r="D613" s="5"/>
    </row>
    <row r="614" spans="2:4" x14ac:dyDescent="0.25">
      <c r="B614" s="6"/>
      <c r="D614" s="5"/>
    </row>
    <row r="615" spans="2:4" x14ac:dyDescent="0.25">
      <c r="B615" s="6"/>
      <c r="D615" s="5"/>
    </row>
    <row r="616" spans="2:4" x14ac:dyDescent="0.25">
      <c r="B616" s="6"/>
      <c r="D616" s="5"/>
    </row>
    <row r="617" spans="2:4" x14ac:dyDescent="0.25">
      <c r="B617" s="6"/>
      <c r="D617" s="5"/>
    </row>
    <row r="618" spans="2:4" x14ac:dyDescent="0.25">
      <c r="B618" s="6"/>
      <c r="D618" s="5"/>
    </row>
    <row r="619" spans="2:4" x14ac:dyDescent="0.25">
      <c r="B619" s="6"/>
      <c r="D619" s="5"/>
    </row>
    <row r="620" spans="2:4" x14ac:dyDescent="0.25">
      <c r="B620" s="6"/>
      <c r="D620" s="5"/>
    </row>
    <row r="621" spans="2:4" x14ac:dyDescent="0.25">
      <c r="B621" s="6"/>
      <c r="D621" s="5"/>
    </row>
    <row r="622" spans="2:4" x14ac:dyDescent="0.25">
      <c r="B622" s="6"/>
      <c r="D622" s="5"/>
    </row>
    <row r="623" spans="2:4" x14ac:dyDescent="0.25">
      <c r="B623" s="6"/>
      <c r="D623" s="5"/>
    </row>
    <row r="624" spans="2:4" x14ac:dyDescent="0.25">
      <c r="B624" s="6"/>
      <c r="D624" s="5"/>
    </row>
    <row r="625" spans="2:4" x14ac:dyDescent="0.25">
      <c r="B625" s="6"/>
      <c r="D625" s="5"/>
    </row>
    <row r="626" spans="2:4" x14ac:dyDescent="0.25">
      <c r="B626" s="6"/>
      <c r="D626" s="5"/>
    </row>
    <row r="627" spans="2:4" x14ac:dyDescent="0.25">
      <c r="B627" s="6"/>
      <c r="D627" s="5"/>
    </row>
    <row r="628" spans="2:4" x14ac:dyDescent="0.25">
      <c r="B628" s="6"/>
      <c r="D628" s="5"/>
    </row>
    <row r="629" spans="2:4" x14ac:dyDescent="0.25">
      <c r="B629" s="6"/>
      <c r="D629" s="5"/>
    </row>
    <row r="630" spans="2:4" x14ac:dyDescent="0.25">
      <c r="B630" s="6"/>
      <c r="D630" s="5"/>
    </row>
    <row r="631" spans="2:4" x14ac:dyDescent="0.25">
      <c r="B631" s="6"/>
      <c r="D631" s="5"/>
    </row>
    <row r="632" spans="2:4" x14ac:dyDescent="0.25">
      <c r="B632" s="6"/>
      <c r="D632" s="5"/>
    </row>
    <row r="633" spans="2:4" x14ac:dyDescent="0.25">
      <c r="B633" s="6"/>
      <c r="D633" s="5"/>
    </row>
    <row r="634" spans="2:4" x14ac:dyDescent="0.25">
      <c r="B634" s="6"/>
      <c r="D634" s="5"/>
    </row>
    <row r="635" spans="2:4" x14ac:dyDescent="0.25">
      <c r="B635" s="6"/>
      <c r="D635" s="5"/>
    </row>
    <row r="636" spans="2:4" x14ac:dyDescent="0.25">
      <c r="B636" s="6"/>
      <c r="D636" s="5"/>
    </row>
    <row r="637" spans="2:4" x14ac:dyDescent="0.25">
      <c r="B637" s="6"/>
      <c r="D637" s="5"/>
    </row>
    <row r="638" spans="2:4" x14ac:dyDescent="0.25">
      <c r="B638" s="6"/>
      <c r="D638" s="5"/>
    </row>
    <row r="639" spans="2:4" x14ac:dyDescent="0.25">
      <c r="B639" s="6"/>
      <c r="D639" s="5"/>
    </row>
    <row r="640" spans="2:4" x14ac:dyDescent="0.25">
      <c r="B640" s="6"/>
      <c r="D640" s="5"/>
    </row>
    <row r="641" spans="2:4" x14ac:dyDescent="0.25">
      <c r="B641" s="6"/>
      <c r="D641" s="5"/>
    </row>
    <row r="642" spans="2:4" x14ac:dyDescent="0.25">
      <c r="B642" s="6"/>
      <c r="D642" s="5"/>
    </row>
    <row r="643" spans="2:4" x14ac:dyDescent="0.25">
      <c r="B643" s="6"/>
      <c r="D643" s="5"/>
    </row>
    <row r="644" spans="2:4" x14ac:dyDescent="0.25">
      <c r="B644" s="6"/>
      <c r="D644" s="5"/>
    </row>
    <row r="645" spans="2:4" x14ac:dyDescent="0.25">
      <c r="B645" s="6"/>
      <c r="D645" s="5"/>
    </row>
    <row r="646" spans="2:4" x14ac:dyDescent="0.25">
      <c r="B646" s="6"/>
      <c r="D646" s="5"/>
    </row>
    <row r="647" spans="2:4" x14ac:dyDescent="0.25">
      <c r="B647" s="6"/>
      <c r="D647" s="5"/>
    </row>
    <row r="648" spans="2:4" x14ac:dyDescent="0.25">
      <c r="B648" s="6"/>
      <c r="D648" s="5"/>
    </row>
    <row r="649" spans="2:4" x14ac:dyDescent="0.25">
      <c r="B649" s="6"/>
      <c r="D649" s="5"/>
    </row>
    <row r="650" spans="2:4" x14ac:dyDescent="0.25">
      <c r="B650" s="6"/>
      <c r="D650" s="5"/>
    </row>
    <row r="651" spans="2:4" x14ac:dyDescent="0.25">
      <c r="B651" s="6"/>
      <c r="D651" s="5"/>
    </row>
    <row r="652" spans="2:4" x14ac:dyDescent="0.25">
      <c r="B652" s="6"/>
      <c r="D652" s="5"/>
    </row>
    <row r="653" spans="2:4" x14ac:dyDescent="0.25">
      <c r="B653" s="6"/>
      <c r="D653" s="5"/>
    </row>
    <row r="654" spans="2:4" x14ac:dyDescent="0.25">
      <c r="B654" s="6"/>
      <c r="D654" s="5"/>
    </row>
    <row r="655" spans="2:4" x14ac:dyDescent="0.25">
      <c r="B655" s="6"/>
      <c r="D655" s="5"/>
    </row>
    <row r="656" spans="2:4" x14ac:dyDescent="0.25">
      <c r="B656" s="6"/>
      <c r="D656" s="5"/>
    </row>
    <row r="657" spans="2:4" x14ac:dyDescent="0.25">
      <c r="B657" s="6"/>
      <c r="D657" s="5"/>
    </row>
    <row r="658" spans="2:4" x14ac:dyDescent="0.25">
      <c r="B658" s="6"/>
      <c r="D658" s="5"/>
    </row>
    <row r="659" spans="2:4" x14ac:dyDescent="0.25">
      <c r="B659" s="6"/>
      <c r="D659" s="5"/>
    </row>
    <row r="660" spans="2:4" x14ac:dyDescent="0.25">
      <c r="B660" s="6"/>
      <c r="D660" s="5"/>
    </row>
    <row r="661" spans="2:4" x14ac:dyDescent="0.25">
      <c r="B661" s="6"/>
      <c r="D661" s="5"/>
    </row>
    <row r="662" spans="2:4" x14ac:dyDescent="0.25">
      <c r="B662" s="6"/>
      <c r="D662" s="5"/>
    </row>
    <row r="663" spans="2:4" x14ac:dyDescent="0.25">
      <c r="B663" s="6"/>
      <c r="D663" s="5"/>
    </row>
    <row r="664" spans="2:4" x14ac:dyDescent="0.25">
      <c r="B664" s="6"/>
      <c r="D664" s="5"/>
    </row>
    <row r="665" spans="2:4" x14ac:dyDescent="0.25">
      <c r="B665" s="6"/>
      <c r="D665" s="5"/>
    </row>
    <row r="666" spans="2:4" x14ac:dyDescent="0.25">
      <c r="B666" s="6"/>
      <c r="D666" s="5"/>
    </row>
    <row r="667" spans="2:4" x14ac:dyDescent="0.25">
      <c r="B667" s="6"/>
      <c r="D667" s="5"/>
    </row>
    <row r="668" spans="2:4" x14ac:dyDescent="0.25">
      <c r="B668" s="6"/>
      <c r="D668" s="5"/>
    </row>
    <row r="669" spans="2:4" x14ac:dyDescent="0.25">
      <c r="B669" s="6"/>
      <c r="D669" s="5"/>
    </row>
    <row r="670" spans="2:4" x14ac:dyDescent="0.25">
      <c r="B670" s="6"/>
      <c r="D670" s="5"/>
    </row>
    <row r="671" spans="2:4" x14ac:dyDescent="0.25">
      <c r="B671" s="6"/>
      <c r="D671" s="5"/>
    </row>
    <row r="672" spans="2:4" x14ac:dyDescent="0.25">
      <c r="B672" s="6"/>
      <c r="D672" s="5"/>
    </row>
    <row r="673" spans="2:4" x14ac:dyDescent="0.25">
      <c r="B673" s="6"/>
      <c r="D673" s="5"/>
    </row>
    <row r="674" spans="2:4" x14ac:dyDescent="0.25">
      <c r="B674" s="6"/>
      <c r="D674" s="5"/>
    </row>
    <row r="675" spans="2:4" x14ac:dyDescent="0.25">
      <c r="B675" s="6"/>
      <c r="D675" s="5"/>
    </row>
    <row r="676" spans="2:4" x14ac:dyDescent="0.25">
      <c r="B676" s="6"/>
      <c r="D676" s="5"/>
    </row>
    <row r="677" spans="2:4" x14ac:dyDescent="0.25">
      <c r="B677" s="6"/>
      <c r="D677" s="5"/>
    </row>
    <row r="678" spans="2:4" x14ac:dyDescent="0.25">
      <c r="B678" s="6"/>
      <c r="D678" s="5"/>
    </row>
    <row r="679" spans="2:4" x14ac:dyDescent="0.25">
      <c r="B679" s="6"/>
      <c r="D679" s="5"/>
    </row>
    <row r="680" spans="2:4" x14ac:dyDescent="0.25">
      <c r="B680" s="6"/>
      <c r="D680" s="5"/>
    </row>
    <row r="681" spans="2:4" x14ac:dyDescent="0.25">
      <c r="B681" s="6"/>
      <c r="D681" s="5"/>
    </row>
    <row r="682" spans="2:4" x14ac:dyDescent="0.25">
      <c r="B682" s="6"/>
      <c r="D682" s="5"/>
    </row>
    <row r="683" spans="2:4" x14ac:dyDescent="0.25">
      <c r="B683" s="6"/>
      <c r="D683" s="5"/>
    </row>
    <row r="684" spans="2:4" x14ac:dyDescent="0.25">
      <c r="B684" s="6"/>
      <c r="D684" s="5"/>
    </row>
    <row r="685" spans="2:4" x14ac:dyDescent="0.25">
      <c r="B685" s="6"/>
      <c r="D685" s="5"/>
    </row>
    <row r="686" spans="2:4" x14ac:dyDescent="0.25">
      <c r="B686" s="6"/>
      <c r="D686" s="5"/>
    </row>
    <row r="687" spans="2:4" x14ac:dyDescent="0.25">
      <c r="B687" s="6"/>
      <c r="D687" s="5"/>
    </row>
    <row r="688" spans="2:4" x14ac:dyDescent="0.25">
      <c r="B688" s="6"/>
      <c r="D688" s="5"/>
    </row>
    <row r="689" spans="2:4" x14ac:dyDescent="0.25">
      <c r="B689" s="6"/>
      <c r="D689" s="5"/>
    </row>
    <row r="690" spans="2:4" x14ac:dyDescent="0.25">
      <c r="B690" s="6"/>
      <c r="D690" s="5"/>
    </row>
    <row r="691" spans="2:4" x14ac:dyDescent="0.25">
      <c r="B691" s="6"/>
      <c r="D691" s="5"/>
    </row>
    <row r="692" spans="2:4" x14ac:dyDescent="0.25">
      <c r="B692" s="6"/>
      <c r="D692" s="5"/>
    </row>
    <row r="693" spans="2:4" x14ac:dyDescent="0.25">
      <c r="B693" s="6"/>
      <c r="D693" s="5"/>
    </row>
    <row r="694" spans="2:4" x14ac:dyDescent="0.25">
      <c r="B694" s="6"/>
      <c r="D694" s="5"/>
    </row>
    <row r="695" spans="2:4" x14ac:dyDescent="0.25">
      <c r="B695" s="6"/>
      <c r="D695" s="5"/>
    </row>
    <row r="696" spans="2:4" x14ac:dyDescent="0.25">
      <c r="B696" s="6"/>
      <c r="D696" s="5"/>
    </row>
    <row r="697" spans="2:4" x14ac:dyDescent="0.25">
      <c r="B697" s="6"/>
      <c r="D697" s="5"/>
    </row>
    <row r="698" spans="2:4" x14ac:dyDescent="0.25">
      <c r="B698" s="6"/>
      <c r="D698" s="5"/>
    </row>
    <row r="699" spans="2:4" x14ac:dyDescent="0.25">
      <c r="B699" s="6"/>
      <c r="D699" s="5"/>
    </row>
    <row r="700" spans="2:4" x14ac:dyDescent="0.25">
      <c r="B700" s="6"/>
      <c r="D700" s="5"/>
    </row>
    <row r="701" spans="2:4" x14ac:dyDescent="0.25">
      <c r="B701" s="6"/>
      <c r="D701" s="5"/>
    </row>
    <row r="702" spans="2:4" x14ac:dyDescent="0.25">
      <c r="B702" s="6"/>
      <c r="D702" s="5"/>
    </row>
    <row r="703" spans="2:4" x14ac:dyDescent="0.25">
      <c r="B703" s="6"/>
      <c r="D703" s="5"/>
    </row>
    <row r="704" spans="2:4" x14ac:dyDescent="0.25">
      <c r="B704" s="6"/>
      <c r="D704" s="5"/>
    </row>
    <row r="705" spans="2:4" x14ac:dyDescent="0.25">
      <c r="B705" s="6"/>
      <c r="D705" s="5"/>
    </row>
    <row r="706" spans="2:4" x14ac:dyDescent="0.25">
      <c r="B706" s="6"/>
      <c r="D706" s="5"/>
    </row>
    <row r="707" spans="2:4" x14ac:dyDescent="0.25">
      <c r="B707" s="6"/>
      <c r="D707" s="5"/>
    </row>
    <row r="708" spans="2:4" x14ac:dyDescent="0.25">
      <c r="B708" s="6"/>
      <c r="D708" s="5"/>
    </row>
    <row r="709" spans="2:4" x14ac:dyDescent="0.25">
      <c r="B709" s="6"/>
      <c r="D709" s="5"/>
    </row>
    <row r="710" spans="2:4" x14ac:dyDescent="0.25">
      <c r="B710" s="6"/>
      <c r="D710" s="5"/>
    </row>
    <row r="711" spans="2:4" x14ac:dyDescent="0.25">
      <c r="B711" s="6"/>
      <c r="D711" s="5"/>
    </row>
    <row r="712" spans="2:4" x14ac:dyDescent="0.25">
      <c r="B712" s="6"/>
      <c r="D712" s="5"/>
    </row>
    <row r="713" spans="2:4" x14ac:dyDescent="0.25">
      <c r="B713" s="6"/>
      <c r="D713" s="5"/>
    </row>
    <row r="714" spans="2:4" x14ac:dyDescent="0.25">
      <c r="B714" s="6"/>
      <c r="D714" s="5"/>
    </row>
    <row r="715" spans="2:4" x14ac:dyDescent="0.25">
      <c r="B715" s="6"/>
      <c r="D715" s="5"/>
    </row>
    <row r="716" spans="2:4" x14ac:dyDescent="0.25">
      <c r="B716" s="6"/>
      <c r="D716" s="5"/>
    </row>
    <row r="717" spans="2:4" x14ac:dyDescent="0.25">
      <c r="B717" s="6"/>
      <c r="D717" s="5"/>
    </row>
    <row r="718" spans="2:4" x14ac:dyDescent="0.25">
      <c r="B718" s="6"/>
      <c r="D718" s="5"/>
    </row>
    <row r="719" spans="2:4" x14ac:dyDescent="0.25">
      <c r="B719" s="6"/>
      <c r="D719" s="5"/>
    </row>
    <row r="720" spans="2:4" x14ac:dyDescent="0.25">
      <c r="B720" s="6"/>
      <c r="D720" s="5"/>
    </row>
    <row r="721" spans="2:4" x14ac:dyDescent="0.25">
      <c r="B721" s="6"/>
      <c r="D721" s="5"/>
    </row>
    <row r="722" spans="2:4" x14ac:dyDescent="0.25">
      <c r="B722" s="6"/>
      <c r="D722" s="5"/>
    </row>
    <row r="723" spans="2:4" x14ac:dyDescent="0.25">
      <c r="B723" s="6"/>
      <c r="D723" s="5"/>
    </row>
    <row r="724" spans="2:4" x14ac:dyDescent="0.25">
      <c r="B724" s="6"/>
      <c r="D724" s="5"/>
    </row>
    <row r="725" spans="2:4" x14ac:dyDescent="0.25">
      <c r="B725" s="6"/>
      <c r="D725" s="5"/>
    </row>
    <row r="726" spans="2:4" x14ac:dyDescent="0.25">
      <c r="B726" s="6"/>
      <c r="D726" s="5"/>
    </row>
    <row r="727" spans="2:4" x14ac:dyDescent="0.25">
      <c r="B727" s="6"/>
      <c r="D727" s="5"/>
    </row>
    <row r="728" spans="2:4" x14ac:dyDescent="0.25">
      <c r="B728" s="6"/>
      <c r="D728" s="5"/>
    </row>
    <row r="729" spans="2:4" x14ac:dyDescent="0.25">
      <c r="B729" s="6"/>
      <c r="D729" s="5"/>
    </row>
    <row r="730" spans="2:4" x14ac:dyDescent="0.25">
      <c r="B730" s="6"/>
      <c r="D730" s="5"/>
    </row>
    <row r="731" spans="2:4" x14ac:dyDescent="0.25">
      <c r="B731" s="6"/>
      <c r="D731" s="5"/>
    </row>
    <row r="732" spans="2:4" x14ac:dyDescent="0.25">
      <c r="B732" s="6"/>
      <c r="D732" s="5"/>
    </row>
    <row r="733" spans="2:4" x14ac:dyDescent="0.25">
      <c r="B733" s="6"/>
      <c r="D733" s="5"/>
    </row>
    <row r="734" spans="2:4" x14ac:dyDescent="0.25">
      <c r="B734" s="6"/>
      <c r="D734" s="5"/>
    </row>
    <row r="735" spans="2:4" x14ac:dyDescent="0.25">
      <c r="B735" s="6"/>
      <c r="D735" s="5"/>
    </row>
    <row r="736" spans="2:4" x14ac:dyDescent="0.25">
      <c r="B736" s="6"/>
      <c r="D736" s="5"/>
    </row>
    <row r="737" spans="2:4" x14ac:dyDescent="0.25">
      <c r="B737" s="6"/>
      <c r="D737" s="5"/>
    </row>
    <row r="738" spans="2:4" x14ac:dyDescent="0.25">
      <c r="B738" s="6"/>
      <c r="D738" s="5"/>
    </row>
    <row r="739" spans="2:4" x14ac:dyDescent="0.25">
      <c r="B739" s="6"/>
      <c r="D739" s="5"/>
    </row>
    <row r="740" spans="2:4" x14ac:dyDescent="0.25">
      <c r="B740" s="6"/>
      <c r="D740" s="5"/>
    </row>
    <row r="741" spans="2:4" x14ac:dyDescent="0.25">
      <c r="B741" s="6"/>
      <c r="D741" s="5"/>
    </row>
    <row r="742" spans="2:4" x14ac:dyDescent="0.25">
      <c r="B742" s="6"/>
      <c r="D742" s="5"/>
    </row>
    <row r="743" spans="2:4" x14ac:dyDescent="0.25">
      <c r="B743" s="6"/>
      <c r="D743" s="5"/>
    </row>
    <row r="744" spans="2:4" x14ac:dyDescent="0.25">
      <c r="B744" s="6"/>
      <c r="D744" s="5"/>
    </row>
    <row r="745" spans="2:4" x14ac:dyDescent="0.25">
      <c r="B745" s="6"/>
      <c r="D745" s="5"/>
    </row>
    <row r="746" spans="2:4" x14ac:dyDescent="0.25">
      <c r="B746" s="6"/>
      <c r="D746" s="5"/>
    </row>
    <row r="747" spans="2:4" x14ac:dyDescent="0.25">
      <c r="B747" s="6"/>
      <c r="D747" s="5"/>
    </row>
    <row r="748" spans="2:4" x14ac:dyDescent="0.25">
      <c r="B748" s="6"/>
      <c r="D748" s="5"/>
    </row>
    <row r="749" spans="2:4" x14ac:dyDescent="0.25">
      <c r="B749" s="6"/>
      <c r="D749" s="5"/>
    </row>
    <row r="750" spans="2:4" x14ac:dyDescent="0.25">
      <c r="B750" s="6"/>
      <c r="D750" s="5"/>
    </row>
    <row r="751" spans="2:4" x14ac:dyDescent="0.25">
      <c r="B751" s="6"/>
      <c r="D751" s="5"/>
    </row>
    <row r="752" spans="2:4" x14ac:dyDescent="0.25">
      <c r="B752" s="6"/>
      <c r="D752" s="5"/>
    </row>
    <row r="753" spans="2:4" x14ac:dyDescent="0.25">
      <c r="B753" s="6"/>
      <c r="D753" s="5"/>
    </row>
    <row r="754" spans="2:4" x14ac:dyDescent="0.25">
      <c r="B754" s="6"/>
      <c r="D754" s="5"/>
    </row>
    <row r="755" spans="2:4" x14ac:dyDescent="0.25">
      <c r="B755" s="6"/>
      <c r="D755" s="5"/>
    </row>
    <row r="756" spans="2:4" x14ac:dyDescent="0.25">
      <c r="B756" s="6"/>
      <c r="D756" s="5"/>
    </row>
    <row r="757" spans="2:4" x14ac:dyDescent="0.25">
      <c r="B757" s="6"/>
      <c r="D757" s="5"/>
    </row>
    <row r="758" spans="2:4" x14ac:dyDescent="0.25">
      <c r="B758" s="6"/>
      <c r="D758" s="5"/>
    </row>
    <row r="759" spans="2:4" x14ac:dyDescent="0.25">
      <c r="B759" s="6"/>
      <c r="D759" s="5"/>
    </row>
    <row r="760" spans="2:4" x14ac:dyDescent="0.25">
      <c r="B760" s="6"/>
      <c r="D760" s="5"/>
    </row>
    <row r="761" spans="2:4" x14ac:dyDescent="0.25">
      <c r="B761" s="6"/>
      <c r="D761" s="5"/>
    </row>
    <row r="762" spans="2:4" x14ac:dyDescent="0.25">
      <c r="B762" s="6"/>
      <c r="D762" s="5"/>
    </row>
    <row r="763" spans="2:4" x14ac:dyDescent="0.25">
      <c r="B763" s="6"/>
      <c r="D763" s="5"/>
    </row>
    <row r="764" spans="2:4" x14ac:dyDescent="0.25">
      <c r="B764" s="6"/>
      <c r="D764" s="5"/>
    </row>
    <row r="765" spans="2:4" x14ac:dyDescent="0.25">
      <c r="B765" s="6"/>
      <c r="D765" s="5"/>
    </row>
    <row r="766" spans="2:4" x14ac:dyDescent="0.25">
      <c r="B766" s="6"/>
      <c r="D766" s="5"/>
    </row>
    <row r="767" spans="2:4" x14ac:dyDescent="0.25">
      <c r="B767" s="6"/>
      <c r="D767" s="5"/>
    </row>
    <row r="768" spans="2:4" x14ac:dyDescent="0.25">
      <c r="B768" s="6"/>
      <c r="D768" s="5"/>
    </row>
    <row r="769" spans="2:4" x14ac:dyDescent="0.25">
      <c r="B769" s="6"/>
      <c r="D769" s="5"/>
    </row>
    <row r="770" spans="2:4" x14ac:dyDescent="0.25">
      <c r="B770" s="6"/>
      <c r="D770" s="5"/>
    </row>
    <row r="771" spans="2:4" x14ac:dyDescent="0.25">
      <c r="B771" s="6"/>
      <c r="D771" s="5"/>
    </row>
    <row r="772" spans="2:4" x14ac:dyDescent="0.25">
      <c r="B772" s="6"/>
      <c r="D772" s="5"/>
    </row>
    <row r="773" spans="2:4" x14ac:dyDescent="0.25">
      <c r="B773" s="6"/>
      <c r="D773" s="5"/>
    </row>
    <row r="774" spans="2:4" x14ac:dyDescent="0.25">
      <c r="B774" s="6"/>
      <c r="D774" s="5"/>
    </row>
    <row r="775" spans="2:4" x14ac:dyDescent="0.25">
      <c r="B775" s="6"/>
      <c r="D775" s="5"/>
    </row>
    <row r="776" spans="2:4" x14ac:dyDescent="0.25">
      <c r="B776" s="6"/>
      <c r="D776" s="5"/>
    </row>
    <row r="777" spans="2:4" x14ac:dyDescent="0.25">
      <c r="B777" s="6"/>
      <c r="D777" s="5"/>
    </row>
    <row r="778" spans="2:4" x14ac:dyDescent="0.25">
      <c r="B778" s="6"/>
      <c r="D778" s="5"/>
    </row>
    <row r="779" spans="2:4" x14ac:dyDescent="0.25">
      <c r="B779" s="6"/>
      <c r="D779" s="5"/>
    </row>
    <row r="780" spans="2:4" x14ac:dyDescent="0.25">
      <c r="B780" s="6"/>
      <c r="D780" s="5"/>
    </row>
    <row r="781" spans="2:4" x14ac:dyDescent="0.25">
      <c r="B781" s="6"/>
      <c r="D781" s="5"/>
    </row>
    <row r="782" spans="2:4" x14ac:dyDescent="0.25">
      <c r="B782" s="6"/>
      <c r="D782" s="5"/>
    </row>
    <row r="783" spans="2:4" x14ac:dyDescent="0.25">
      <c r="B783" s="6"/>
      <c r="D783" s="5"/>
    </row>
    <row r="784" spans="2:4" x14ac:dyDescent="0.25">
      <c r="B784" s="6"/>
      <c r="D784" s="5"/>
    </row>
    <row r="785" spans="2:4" x14ac:dyDescent="0.25">
      <c r="B785" s="6"/>
      <c r="D785" s="5"/>
    </row>
    <row r="786" spans="2:4" x14ac:dyDescent="0.25">
      <c r="B786" s="6"/>
      <c r="D786" s="5"/>
    </row>
    <row r="787" spans="2:4" x14ac:dyDescent="0.25">
      <c r="B787" s="6"/>
      <c r="D787" s="5"/>
    </row>
    <row r="788" spans="2:4" x14ac:dyDescent="0.25">
      <c r="B788" s="6"/>
      <c r="D788" s="5"/>
    </row>
    <row r="789" spans="2:4" x14ac:dyDescent="0.25">
      <c r="B789" s="6"/>
      <c r="D789" s="5"/>
    </row>
    <row r="790" spans="2:4" x14ac:dyDescent="0.25">
      <c r="B790" s="6"/>
      <c r="D790" s="5"/>
    </row>
    <row r="791" spans="2:4" x14ac:dyDescent="0.25">
      <c r="B791" s="6"/>
      <c r="D791" s="5"/>
    </row>
    <row r="792" spans="2:4" x14ac:dyDescent="0.25">
      <c r="B792" s="6"/>
      <c r="D792" s="5"/>
    </row>
    <row r="793" spans="2:4" x14ac:dyDescent="0.25">
      <c r="B793" s="6"/>
      <c r="D793" s="5"/>
    </row>
    <row r="794" spans="2:4" x14ac:dyDescent="0.25">
      <c r="B794" s="6"/>
      <c r="D794" s="5"/>
    </row>
    <row r="795" spans="2:4" x14ac:dyDescent="0.25">
      <c r="B795" s="6"/>
      <c r="D795" s="5"/>
    </row>
    <row r="796" spans="2:4" x14ac:dyDescent="0.25">
      <c r="B796" s="6"/>
      <c r="D796" s="5"/>
    </row>
    <row r="797" spans="2:4" x14ac:dyDescent="0.25">
      <c r="B797" s="6"/>
      <c r="D797" s="5"/>
    </row>
    <row r="798" spans="2:4" x14ac:dyDescent="0.25">
      <c r="B798" s="6"/>
      <c r="D798" s="5"/>
    </row>
    <row r="799" spans="2:4" x14ac:dyDescent="0.25">
      <c r="B799" s="6"/>
      <c r="D799" s="5"/>
    </row>
    <row r="800" spans="2:4" x14ac:dyDescent="0.25">
      <c r="B800" s="6"/>
      <c r="D800" s="5"/>
    </row>
    <row r="801" spans="2:4" x14ac:dyDescent="0.25">
      <c r="B801" s="6"/>
      <c r="D801" s="5"/>
    </row>
    <row r="802" spans="2:4" x14ac:dyDescent="0.25">
      <c r="B802" s="6"/>
      <c r="D802" s="5"/>
    </row>
  </sheetData>
  <mergeCells count="10">
    <mergeCell ref="C20:C26"/>
    <mergeCell ref="B69:B81"/>
    <mergeCell ref="D69:D81"/>
    <mergeCell ref="C69:C81"/>
    <mergeCell ref="B37:B49"/>
    <mergeCell ref="D37:D49"/>
    <mergeCell ref="C37:C49"/>
    <mergeCell ref="B53:B65"/>
    <mergeCell ref="D53:D65"/>
    <mergeCell ref="C53:C65"/>
  </mergeCells>
  <pageMargins left="0.31496062992125984" right="0.31496062992125984" top="0.35433070866141736" bottom="0.15748031496062992" header="0.31496062992125984" footer="0.31496062992125984"/>
  <pageSetup paperSize="8" scale="25" fitToHeight="2" orientation="landscape" r:id="rId1"/>
  <headerFooter alignWithMargins="0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Dati</vt:lpstr>
      <vt:lpstr>Note_Fonti_Calcolo</vt:lpstr>
      <vt:lpstr>Note_Fonti_Calcolo!Area_stampa</vt:lpstr>
    </vt:vector>
  </TitlesOfParts>
  <Company>Retecamere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Caino Biagio</dc:creator>
  <cp:lastModifiedBy>Riccardo Lana</cp:lastModifiedBy>
  <cp:lastPrinted>2013-01-22T10:28:41Z</cp:lastPrinted>
  <dcterms:created xsi:type="dcterms:W3CDTF">2012-11-26T13:38:00Z</dcterms:created>
  <dcterms:modified xsi:type="dcterms:W3CDTF">2014-12-04T10:46:12Z</dcterms:modified>
</cp:coreProperties>
</file>